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5576" windowHeight="12000" activeTab="0"/>
  </bookViews>
  <sheets>
    <sheet name="Geg 20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<sst xmlns="http://schemas.openxmlformats.org/spreadsheetml/2006/main" count="151" uniqueCount="138">
  <si>
    <t>Riziv nr</t>
  </si>
  <si>
    <t>Naam</t>
  </si>
  <si>
    <t>Postnr</t>
  </si>
  <si>
    <t>Gemeente</t>
  </si>
  <si>
    <t>NIS code</t>
  </si>
  <si>
    <t>TOTAAL AANTAL  verstrekkingen via honoraria chronische  HEMODIALYSE</t>
  </si>
  <si>
    <t xml:space="preserve"> (aantal forfaits hemodial tov aantal honoraria) chron. hemodialyse</t>
  </si>
  <si>
    <t>% verschil</t>
  </si>
  <si>
    <t>hemodialyse thuis</t>
  </si>
  <si>
    <t>autodialyse</t>
  </si>
  <si>
    <t xml:space="preserve">peritoneale dialyse thuis </t>
  </si>
  <si>
    <t>CENTRE HOSPITALIER REGIONAL DE NAMUR</t>
  </si>
  <si>
    <t>NAMUR</t>
  </si>
  <si>
    <t>A.Z. MIDDELHEIM</t>
  </si>
  <si>
    <t>ANTWERPEN</t>
  </si>
  <si>
    <t>HOPITAUX ST.JOSEPH-STE THERESE ET IMTR</t>
  </si>
  <si>
    <t>CHARLEROI - GILLY</t>
  </si>
  <si>
    <t>A.Z. ST.-BLASIUS</t>
  </si>
  <si>
    <t>DENDERMONDE</t>
  </si>
  <si>
    <t>ST. NIKOLAUS HOSPITAL</t>
  </si>
  <si>
    <t>EUPEN</t>
  </si>
  <si>
    <t>A.Z. MARIA MIDDELARES - ST JOZEF</t>
  </si>
  <si>
    <t>GENT</t>
  </si>
  <si>
    <t>C.H.R. PELTZER - LA TOURELLE</t>
  </si>
  <si>
    <t>VERVIERS</t>
  </si>
  <si>
    <t>C.H. DU BOIS DE L'ABBAYE ET DE HESBAYE</t>
  </si>
  <si>
    <t>SERAING</t>
  </si>
  <si>
    <t>CLINIQUE SAINT PIERRE</t>
  </si>
  <si>
    <t>OTTIGNIES</t>
  </si>
  <si>
    <t>FUSIEZIEKENHUIS A.Z. ST. JAN</t>
  </si>
  <si>
    <t>BRUGGE</t>
  </si>
  <si>
    <t>REGIONAAL ZIEKENHUIS JAN YPERMAN</t>
  </si>
  <si>
    <t>IEPER</t>
  </si>
  <si>
    <t>CENTRE HOSPITALIER HUTOIS</t>
  </si>
  <si>
    <t>HUY</t>
  </si>
  <si>
    <t>ASS.HOSP.BXL &amp; SCHAERB. - CHU BRUGMANN</t>
  </si>
  <si>
    <t>BRUXELLES</t>
  </si>
  <si>
    <t>HOPITAUX D'IRIS SUD</t>
  </si>
  <si>
    <t>TURNHOUT</t>
  </si>
  <si>
    <t>CENTRE HOSPITALIER DE TIVOLI</t>
  </si>
  <si>
    <t>LA LOUVIERE</t>
  </si>
  <si>
    <t>H. HARTZIEKENHUIS</t>
  </si>
  <si>
    <t>LIER</t>
  </si>
  <si>
    <t>ST. AUGUSTINUS - ST. CAMILLUS EN</t>
  </si>
  <si>
    <t>WILRIJK</t>
  </si>
  <si>
    <t>ALGEMENE KLINIEK ST. JAN</t>
  </si>
  <si>
    <t>BRUSSEL</t>
  </si>
  <si>
    <t>LES CLINIQUES DE L'EUROPE</t>
  </si>
  <si>
    <t>ROESELARE</t>
  </si>
  <si>
    <t>ONZE LIEVE VROUWZIEKENHUIS</t>
  </si>
  <si>
    <t>AALST</t>
  </si>
  <si>
    <t>A.Z. ST. LUCAS EN ST. JOZEF</t>
  </si>
  <si>
    <t>AKADEMISCH ZIEKENHUIS V.U.B.</t>
  </si>
  <si>
    <t>CENTRE HOSPITALIER DE JOLIMONT - LOBBES</t>
  </si>
  <si>
    <t>HAINE SAINT PAUL</t>
  </si>
  <si>
    <t>HOPITAL UNIVERSITAIRE DES ENFANTS</t>
  </si>
  <si>
    <t>INTERCOMMUN. HOSPITALIERE</t>
  </si>
  <si>
    <t>MARCHE</t>
  </si>
  <si>
    <t>CLINIQUE STE-ELISABETH</t>
  </si>
  <si>
    <t>CENTRE HOSPITALIER DE L'ARDENNE</t>
  </si>
  <si>
    <t>LIBRAMONT</t>
  </si>
  <si>
    <t>VIRGA JESSE ZIEKENHUIS</t>
  </si>
  <si>
    <t>HASSELT</t>
  </si>
  <si>
    <t>CENTRE HOSPITALIER DE MOUSCRON</t>
  </si>
  <si>
    <t>MOUSCRON</t>
  </si>
  <si>
    <t>AZ ST-LUCAS</t>
  </si>
  <si>
    <t>UNIVERSITAIR ZIEKENHUIS ANTWERPEN</t>
  </si>
  <si>
    <t>EDEGEM</t>
  </si>
  <si>
    <t>ACADEMISCHE ZIEKENHUIZEN K.U.L.</t>
  </si>
  <si>
    <t>LEUVEN</t>
  </si>
  <si>
    <t>MONTIGNY LE TILLEUL</t>
  </si>
  <si>
    <t>CENTRE HOSPITALIER INTERREGIONAL</t>
  </si>
  <si>
    <t>ZIEKENHUIS OOST-LIMBURG</t>
  </si>
  <si>
    <t>GENK</t>
  </si>
  <si>
    <t>A.Z. O.L. VROUW VAN GROENINGHE</t>
  </si>
  <si>
    <t>KORTRIJK</t>
  </si>
  <si>
    <t>CLINIQUES UNIVERSITAIRES ST LUC</t>
  </si>
  <si>
    <t>CLINIQUES UNIV. DE BXL</t>
  </si>
  <si>
    <t>A.S.B.L. PROVIDENCE DES MALADES</t>
  </si>
  <si>
    <t>HORNU</t>
  </si>
  <si>
    <t>C.H.R. DE LA CITADELLE</t>
  </si>
  <si>
    <t>LIEGE</t>
  </si>
  <si>
    <t>A.Z. ST. JOZEF</t>
  </si>
  <si>
    <t>MALLE</t>
  </si>
  <si>
    <t>AZ ZUSTERS VAN BARMHARTIGHEID</t>
  </si>
  <si>
    <t>RONSE</t>
  </si>
  <si>
    <t>A.Z. MARIA MIDDELARES</t>
  </si>
  <si>
    <t>SINT NIKLAAS</t>
  </si>
  <si>
    <t>U.Z. GENT</t>
  </si>
  <si>
    <t>FUSIEZIEKENHUIS MONICA (EEUWFEEST)</t>
  </si>
  <si>
    <t>DEURNE</t>
  </si>
  <si>
    <t>V.Z.W. IMELDA</t>
  </si>
  <si>
    <t>BONHEIDEN</t>
  </si>
  <si>
    <t>C.H.U. DU SART TILMAN</t>
  </si>
  <si>
    <t>REGIONAAL ZIEKENHUIS ST TRUDO</t>
  </si>
  <si>
    <t>SINT TRUIDEN</t>
  </si>
  <si>
    <t>TOURNAI</t>
  </si>
  <si>
    <t>SINT ELISABETHZIEKENHUIS</t>
  </si>
  <si>
    <t>A.I.T. DU TOURNAISIS</t>
  </si>
  <si>
    <t>Aantal transplantaties 2016</t>
  </si>
  <si>
    <t>Aantal transplantaties 2017</t>
  </si>
  <si>
    <t xml:space="preserve"> hemodialyse thuis 767734</t>
  </si>
  <si>
    <t xml:space="preserve"> Collec   autodial 767756</t>
  </si>
  <si>
    <t>collectief dialysecentrum (gehospitaliseerd eigen zh) 767782</t>
  </si>
  <si>
    <t>collectief dialysecentrum (gehospitaliseerd ander zh) 767804</t>
  </si>
  <si>
    <t>Extern  peritoneale thuis  767815-767826</t>
  </si>
  <si>
    <t>Extern  peritoneale thuis  kind 767830-767841</t>
  </si>
  <si>
    <r>
      <t xml:space="preserve">Intern </t>
    </r>
    <r>
      <rPr>
        <b/>
        <sz val="9"/>
        <rFont val="Arial"/>
        <family val="2"/>
      </rPr>
      <t>hemodialyse</t>
    </r>
    <r>
      <rPr>
        <sz val="8"/>
        <rFont val="Arial"/>
        <family val="2"/>
      </rPr>
      <t xml:space="preserve"> ambulant  767594</t>
    </r>
  </si>
  <si>
    <r>
      <t xml:space="preserve">Intern </t>
    </r>
    <r>
      <rPr>
        <b/>
        <sz val="9"/>
        <rFont val="Arial"/>
        <family val="2"/>
      </rPr>
      <t>hemodialyse</t>
    </r>
    <r>
      <rPr>
        <sz val="8"/>
        <rFont val="Arial"/>
        <family val="2"/>
      </rPr>
      <t xml:space="preserve"> ambulant avond/nacht  767616</t>
    </r>
  </si>
  <si>
    <r>
      <t xml:space="preserve">Intern </t>
    </r>
    <r>
      <rPr>
        <b/>
        <sz val="9"/>
        <rFont val="Arial"/>
        <family val="2"/>
      </rPr>
      <t xml:space="preserve">hemodialyse </t>
    </r>
    <r>
      <rPr>
        <sz val="8"/>
        <rFont val="Arial"/>
        <family val="2"/>
      </rPr>
      <t>ambulant gehospit in eigen ZH (50%)    767701</t>
    </r>
  </si>
  <si>
    <r>
      <t xml:space="preserve">Intern </t>
    </r>
    <r>
      <rPr>
        <b/>
        <sz val="9"/>
        <rFont val="Arial"/>
        <family val="2"/>
      </rPr>
      <t xml:space="preserve">hemodialyse </t>
    </r>
    <r>
      <rPr>
        <sz val="8"/>
        <rFont val="Arial"/>
        <family val="2"/>
      </rPr>
      <t>gehospit in ander ZH (100%)  767664</t>
    </r>
  </si>
  <si>
    <r>
      <t xml:space="preserve">Intern </t>
    </r>
    <r>
      <rPr>
        <b/>
        <sz val="9"/>
        <rFont val="Arial"/>
        <family val="2"/>
      </rPr>
      <t>hemodialyse</t>
    </r>
    <r>
      <rPr>
        <sz val="8"/>
        <rFont val="Arial"/>
        <family val="2"/>
      </rPr>
      <t xml:space="preserve"> ambulant kinderen 767631</t>
    </r>
  </si>
  <si>
    <r>
      <t xml:space="preserve">Intern </t>
    </r>
    <r>
      <rPr>
        <b/>
        <sz val="9"/>
        <rFont val="Arial"/>
        <family val="2"/>
      </rPr>
      <t xml:space="preserve">hemodialyse </t>
    </r>
    <r>
      <rPr>
        <sz val="8"/>
        <rFont val="Arial"/>
        <family val="2"/>
      </rPr>
      <t>gehospit in ander ZH kinderen (100%)  767686</t>
    </r>
  </si>
  <si>
    <r>
      <t xml:space="preserve">Intern </t>
    </r>
    <r>
      <rPr>
        <b/>
        <sz val="9"/>
        <rFont val="Arial"/>
        <family val="2"/>
      </rPr>
      <t xml:space="preserve">hemodialyse </t>
    </r>
    <r>
      <rPr>
        <sz val="8"/>
        <rFont val="Arial"/>
        <family val="2"/>
      </rPr>
      <t>ambulant gehospit in eigen ZH (50%) kinderen    767723</t>
    </r>
  </si>
  <si>
    <t>Self-care hemodialyse 767955-767966</t>
  </si>
  <si>
    <t>Hemodialyse in het ziekenhuis 470293-470304</t>
  </si>
  <si>
    <t>Autodialyse 470330-470341</t>
  </si>
  <si>
    <t>Thuisdialyse 470352</t>
  </si>
  <si>
    <t>Self-care hemodialyse 470934-470945</t>
  </si>
  <si>
    <t>Dialyse tijdens de avond/nacht in het ziekenhuis 470315-470326</t>
  </si>
  <si>
    <t>Peritoneale dialyse 470875</t>
  </si>
  <si>
    <t>Kinderen hemodialyse 470890-470901</t>
  </si>
  <si>
    <t>Kinderen peritoneale dialyse 470912</t>
  </si>
  <si>
    <t>hemodialyse in ziekenhuis overdag</t>
  </si>
  <si>
    <t>hemodialyse in ziekenhuis avond/nacht</t>
  </si>
  <si>
    <t>Aantal honoraria hemo dialyse in zh</t>
  </si>
  <si>
    <t>TOTAAL aantal forfaits in ZH</t>
  </si>
  <si>
    <t>AANTAL PATIENTEN OP 31/12/2018</t>
  </si>
  <si>
    <t>Aantal transplantaties 2018</t>
  </si>
  <si>
    <t>AANTAL FORFAITS IN 2018</t>
  </si>
  <si>
    <t>% alternatieve dialyses 2018</t>
  </si>
  <si>
    <t>AANTAL HONORARIA IN 2018</t>
  </si>
  <si>
    <t>Aantal patienten IN het ziekenhuis (hemo + collectieve autodialyse) op 31/12/2018</t>
  </si>
  <si>
    <t>Aantal patienten met dialyse THUIS op 31/12/2018</t>
  </si>
  <si>
    <t>Totaal aantal patienten op 31/12/2018</t>
  </si>
  <si>
    <t>C.H.U. ANDRE  VESALE</t>
  </si>
  <si>
    <t>C.H.U. DE CHARLEROI</t>
  </si>
  <si>
    <t>CHARLEROI</t>
  </si>
</sst>
</file>

<file path=xl/styles.xml><?xml version="1.0" encoding="utf-8"?>
<styleSheet xmlns="http://schemas.openxmlformats.org/spreadsheetml/2006/main">
  <numFmts count="35">
    <numFmt numFmtId="5" formatCode="#,##0_-\ &quot;€&quot;;#,##0\-\ &quot;€&quot;"/>
    <numFmt numFmtId="6" formatCode="#,##0_-\ &quot;€&quot;;[Red]#,##0\-\ &quot;€&quot;"/>
    <numFmt numFmtId="7" formatCode="#,##0.00_-\ &quot;€&quot;;#,##0.00\-\ &quot;€&quot;"/>
    <numFmt numFmtId="8" formatCode="#,##0.00_-\ &quot;€&quot;;[Red]#,##0.00\-\ &quot;€&quot;"/>
    <numFmt numFmtId="42" formatCode="_ * #,##0_-\ &quot;€&quot;_ ;_ * #,##0\-\ &quot;€&quot;_ ;_ * &quot;-&quot;_-\ &quot;€&quot;_ ;_ @_ "/>
    <numFmt numFmtId="41" formatCode="_ * #,##0_-\ _€_ ;_ * #,##0\-\ _€_ ;_ * &quot;-&quot;_-\ _€_ ;_ @_ "/>
    <numFmt numFmtId="44" formatCode="_ * #,##0.00_-\ &quot;€&quot;_ ;_ * #,##0.00\-\ &quot;€&quot;_ ;_ * &quot;-&quot;??_-\ &quot;€&quot;_ ;_ @_ "/>
    <numFmt numFmtId="43" formatCode="_ * #,##0.00_-\ _€_ ;_ * #,##0.00\-\ _€_ ;_ * &quot;-&quot;??_-\ _€_ ;_ @_ 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€&quot;\ #,##0.00"/>
    <numFmt numFmtId="173" formatCode="#,##0.00\ &quot;€&quot;"/>
    <numFmt numFmtId="174" formatCode="#,##0\ &quot;€&quot;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\ &quot;€&quot;"/>
    <numFmt numFmtId="184" formatCode="#,##0.0"/>
    <numFmt numFmtId="185" formatCode="_ [$€-813]\ * #,##0.00_ ;_ [$€-813]\ * \-#,##0.00_ ;_ [$€-813]\ * &quot;-&quot;??_ ;_ @_ "/>
    <numFmt numFmtId="186" formatCode="#,##0.00_-\ &quot;€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8"/>
      <color indexed="57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" fontId="1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1" fontId="3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1" fontId="5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173" fontId="6" fillId="0" borderId="0" xfId="0" applyNumberFormat="1" applyFont="1" applyFill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4" fontId="1" fillId="33" borderId="10" xfId="0" applyNumberFormat="1" applyFont="1" applyFill="1" applyBorder="1" applyAlignment="1" applyProtection="1">
      <alignment horizontal="center" wrapText="1"/>
      <protection/>
    </xf>
    <xf numFmtId="4" fontId="1" fillId="33" borderId="11" xfId="0" applyNumberFormat="1" applyFont="1" applyFill="1" applyBorder="1" applyAlignment="1" applyProtection="1">
      <alignment horizontal="center" wrapText="1"/>
      <protection/>
    </xf>
    <xf numFmtId="4" fontId="1" fillId="33" borderId="12" xfId="0" applyNumberFormat="1" applyFont="1" applyFill="1" applyBorder="1" applyAlignment="1" applyProtection="1">
      <alignment horizontal="center" wrapText="1"/>
      <protection/>
    </xf>
    <xf numFmtId="4" fontId="1" fillId="34" borderId="12" xfId="0" applyNumberFormat="1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vertical="center" wrapText="1"/>
      <protection/>
    </xf>
    <xf numFmtId="1" fontId="0" fillId="0" borderId="13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/>
      <protection locked="0"/>
    </xf>
    <xf numFmtId="10" fontId="1" fillId="0" borderId="0" xfId="6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" fontId="1" fillId="0" borderId="13" xfId="0" applyNumberFormat="1" applyFont="1" applyFill="1" applyBorder="1" applyAlignment="1" applyProtection="1">
      <alignment horizontal="right"/>
      <protection/>
    </xf>
    <xf numFmtId="1" fontId="1" fillId="0" borderId="14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>
      <alignment/>
    </xf>
    <xf numFmtId="0" fontId="1" fillId="0" borderId="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10" fontId="1" fillId="0" borderId="0" xfId="60" applyNumberFormat="1" applyFont="1" applyFill="1" applyBorder="1" applyAlignment="1" applyProtection="1">
      <alignment/>
      <protection/>
    </xf>
    <xf numFmtId="1" fontId="1" fillId="0" borderId="15" xfId="0" applyNumberFormat="1" applyFont="1" applyFill="1" applyBorder="1" applyAlignment="1" applyProtection="1">
      <alignment horizontal="right"/>
      <protection/>
    </xf>
    <xf numFmtId="1" fontId="1" fillId="0" borderId="16" xfId="0" applyNumberFormat="1" applyFont="1" applyFill="1" applyBorder="1" applyAlignment="1" applyProtection="1">
      <alignment horizontal="right"/>
      <protection/>
    </xf>
    <xf numFmtId="1" fontId="1" fillId="0" borderId="17" xfId="0" applyNumberFormat="1" applyFont="1" applyFill="1" applyBorder="1" applyAlignment="1" applyProtection="1">
      <alignment horizontal="right"/>
      <protection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10" fontId="1" fillId="0" borderId="16" xfId="6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73" fontId="3" fillId="0" borderId="0" xfId="0" applyNumberFormat="1" applyFont="1" applyFill="1" applyAlignment="1" applyProtection="1">
      <alignment horizontal="right"/>
      <protection/>
    </xf>
    <xf numFmtId="178" fontId="1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1" fontId="1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3" fontId="1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Border="1" applyAlignment="1">
      <alignment/>
    </xf>
    <xf numFmtId="1" fontId="1" fillId="0" borderId="18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1" fillId="8" borderId="10" xfId="0" applyFont="1" applyFill="1" applyBorder="1" applyAlignment="1">
      <alignment horizontal="center" wrapText="1"/>
    </xf>
    <xf numFmtId="0" fontId="1" fillId="8" borderId="11" xfId="0" applyFont="1" applyFill="1" applyBorder="1" applyAlignment="1">
      <alignment horizontal="center" wrapText="1"/>
    </xf>
    <xf numFmtId="0" fontId="1" fillId="8" borderId="12" xfId="0" applyFont="1" applyFill="1" applyBorder="1" applyAlignment="1">
      <alignment horizontal="center" wrapText="1"/>
    </xf>
    <xf numFmtId="4" fontId="1" fillId="35" borderId="10" xfId="0" applyNumberFormat="1" applyFont="1" applyFill="1" applyBorder="1" applyAlignment="1" applyProtection="1">
      <alignment horizontal="center" wrapText="1"/>
      <protection/>
    </xf>
    <xf numFmtId="4" fontId="1" fillId="35" borderId="11" xfId="0" applyNumberFormat="1" applyFont="1" applyFill="1" applyBorder="1" applyAlignment="1" applyProtection="1">
      <alignment horizontal="center" wrapText="1"/>
      <protection/>
    </xf>
    <xf numFmtId="4" fontId="3" fillId="35" borderId="11" xfId="0" applyNumberFormat="1" applyFont="1" applyFill="1" applyBorder="1" applyAlignment="1" applyProtection="1">
      <alignment horizontal="center" wrapText="1"/>
      <protection/>
    </xf>
    <xf numFmtId="1" fontId="1" fillId="0" borderId="19" xfId="0" applyNumberFormat="1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37"/>
  <sheetViews>
    <sheetView tabSelected="1" zoomScale="110" zoomScaleNormal="110" zoomScalePageLayoutView="0" workbookViewId="0" topLeftCell="AC3">
      <pane ySplit="8" topLeftCell="A29" activePane="bottomLeft" state="frozen"/>
      <selection pane="topLeft" activeCell="AL3" sqref="AL3"/>
      <selection pane="bottomLeft" activeCell="AM34" sqref="AM34"/>
    </sheetView>
  </sheetViews>
  <sheetFormatPr defaultColWidth="9.140625" defaultRowHeight="12.75"/>
  <cols>
    <col min="1" max="1" width="11.140625" style="0" customWidth="1"/>
    <col min="2" max="2" width="30.140625" style="0" customWidth="1"/>
    <col min="4" max="4" width="17.00390625" style="0" customWidth="1"/>
    <col min="6" max="6" width="10.00390625" style="0" bestFit="1" customWidth="1"/>
    <col min="7" max="7" width="10.00390625" style="0" customWidth="1"/>
    <col min="13" max="13" width="11.140625" style="0" customWidth="1"/>
    <col min="14" max="16" width="12.8515625" style="0" customWidth="1"/>
    <col min="17" max="17" width="12.140625" style="0" customWidth="1"/>
    <col min="18" max="21" width="11.28125" style="0" customWidth="1"/>
    <col min="24" max="27" width="10.8515625" style="0" customWidth="1"/>
    <col min="28" max="28" width="11.00390625" style="0" customWidth="1"/>
    <col min="29" max="29" width="11.140625" style="0" customWidth="1"/>
    <col min="30" max="31" width="11.28125" style="0" customWidth="1"/>
    <col min="32" max="32" width="10.140625" style="0" customWidth="1"/>
    <col min="34" max="34" width="10.7109375" style="0" customWidth="1"/>
    <col min="35" max="35" width="10.57421875" style="0" customWidth="1"/>
    <col min="37" max="38" width="12.140625" style="0" customWidth="1"/>
    <col min="39" max="39" width="11.421875" style="0" customWidth="1"/>
    <col min="42" max="42" width="11.00390625" style="0" customWidth="1"/>
  </cols>
  <sheetData>
    <row r="1" spans="1:41" ht="15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</row>
    <row r="2" spans="1:4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  <c r="N2" s="4"/>
      <c r="O2" s="4"/>
      <c r="P2" s="4"/>
      <c r="Q2" s="4"/>
      <c r="R2" s="4"/>
      <c r="S2" s="4"/>
      <c r="T2" s="4"/>
      <c r="U2" s="4"/>
      <c r="V2" s="5"/>
      <c r="W2" s="6"/>
      <c r="X2" s="6"/>
      <c r="Y2" s="6"/>
      <c r="Z2" s="6"/>
      <c r="AA2" s="6"/>
      <c r="AB2" s="4"/>
      <c r="AC2" s="1"/>
      <c r="AD2" s="1"/>
      <c r="AE2" s="1"/>
      <c r="AF2" s="1"/>
      <c r="AG2" s="1"/>
      <c r="AH2" s="3"/>
      <c r="AI2" s="3"/>
      <c r="AJ2" s="3"/>
      <c r="AK2" s="3"/>
      <c r="AL2" s="3"/>
      <c r="AM2" s="3"/>
      <c r="AN2" s="3"/>
      <c r="AO2" s="3"/>
    </row>
    <row r="3" spans="1:41" ht="13.5">
      <c r="A3" s="7"/>
      <c r="B3" s="7"/>
      <c r="C3" s="7"/>
      <c r="D3" s="7"/>
      <c r="E3" s="7"/>
      <c r="F3" s="7"/>
      <c r="G3" s="8" t="s">
        <v>129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 t="s">
        <v>131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9"/>
      <c r="AI3" s="9"/>
      <c r="AJ3" s="9"/>
      <c r="AK3" s="9"/>
      <c r="AL3" s="9"/>
      <c r="AM3" s="9"/>
      <c r="AN3" s="9"/>
      <c r="AO3" s="9"/>
    </row>
    <row r="4" spans="1:41" ht="18.75" customHeight="1">
      <c r="A4" s="10"/>
      <c r="B4" s="7"/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9"/>
      <c r="AI4" s="9"/>
      <c r="AJ4" s="9"/>
      <c r="AK4" s="9"/>
      <c r="AL4" s="9"/>
      <c r="AM4" s="9"/>
      <c r="AN4" s="9"/>
      <c r="AO4" s="9"/>
    </row>
    <row r="5" spans="1:41" ht="18.75" customHeight="1">
      <c r="A5" s="10"/>
      <c r="B5" s="7"/>
      <c r="C5" s="7"/>
      <c r="D5" s="7"/>
      <c r="E5" s="7"/>
      <c r="F5" s="7"/>
      <c r="K5" s="53"/>
      <c r="L5" s="53"/>
      <c r="M5" s="7"/>
      <c r="N5" s="7"/>
      <c r="O5" s="7"/>
      <c r="P5" s="7"/>
      <c r="Q5" s="7"/>
      <c r="R5" s="7"/>
      <c r="S5" s="7"/>
      <c r="T5" s="7"/>
      <c r="U5" s="7"/>
      <c r="V5" s="11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9"/>
      <c r="AI5" s="9"/>
      <c r="AJ5" s="9"/>
      <c r="AK5" s="9"/>
      <c r="AL5" s="9"/>
      <c r="AM5" s="9"/>
      <c r="AN5" s="9"/>
      <c r="AO5" s="9"/>
    </row>
    <row r="6" spans="1:41" ht="12.75">
      <c r="A6" s="1"/>
      <c r="B6" s="1"/>
      <c r="C6" s="1"/>
      <c r="D6" s="1"/>
      <c r="E6" s="1"/>
      <c r="F6" s="54"/>
      <c r="G6" s="12"/>
      <c r="H6" s="12"/>
      <c r="I6" s="12"/>
      <c r="J6" s="12"/>
      <c r="K6" s="12"/>
      <c r="L6" s="12"/>
      <c r="M6" s="7"/>
      <c r="N6" s="7"/>
      <c r="O6" s="7"/>
      <c r="P6" s="7"/>
      <c r="Q6" s="7"/>
      <c r="R6" s="7"/>
      <c r="S6" s="7"/>
      <c r="T6" s="7"/>
      <c r="U6" s="7"/>
      <c r="V6" s="12"/>
      <c r="W6" s="12"/>
      <c r="X6" s="12"/>
      <c r="Y6" s="12"/>
      <c r="Z6" s="12"/>
      <c r="AA6" s="12"/>
      <c r="AB6" s="12"/>
      <c r="AC6" s="12"/>
      <c r="AD6" s="7"/>
      <c r="AE6" s="7"/>
      <c r="AF6" s="7"/>
      <c r="AG6" s="7"/>
      <c r="AH6" s="3"/>
      <c r="AI6" s="3"/>
      <c r="AJ6" s="3"/>
      <c r="AK6" s="3"/>
      <c r="AL6" s="3"/>
      <c r="AM6" s="3"/>
      <c r="AN6" s="3"/>
      <c r="AO6" s="3"/>
    </row>
    <row r="7" spans="1:41" ht="12.75">
      <c r="A7" s="4"/>
      <c r="B7" s="4"/>
      <c r="C7" s="4"/>
      <c r="D7" s="4"/>
      <c r="E7" s="4"/>
      <c r="F7" s="4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6"/>
      <c r="AI7" s="6"/>
      <c r="AJ7" s="6"/>
      <c r="AK7" s="6"/>
      <c r="AL7" s="6"/>
      <c r="AM7" s="6"/>
      <c r="AN7" s="6"/>
      <c r="AO7" s="6"/>
    </row>
    <row r="8" spans="1:4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3" ht="13.5" thickBot="1">
      <c r="A9" s="4"/>
      <c r="B9" s="4"/>
      <c r="C9" s="4"/>
      <c r="D9" s="4"/>
      <c r="E9" s="4"/>
      <c r="F9" s="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5" t="s">
        <v>127</v>
      </c>
      <c r="AI9" s="16"/>
      <c r="AJ9" s="16"/>
      <c r="AK9" s="16"/>
      <c r="AL9" s="16"/>
      <c r="AM9" s="16"/>
      <c r="AN9" s="16"/>
      <c r="AO9" s="16"/>
      <c r="AP9" s="56"/>
      <c r="AQ9" s="55"/>
    </row>
    <row r="10" spans="1:94" ht="74.25" thickBot="1">
      <c r="A10" s="17" t="s">
        <v>0</v>
      </c>
      <c r="B10" s="18" t="s">
        <v>1</v>
      </c>
      <c r="C10" s="18" t="s">
        <v>2</v>
      </c>
      <c r="D10" s="18" t="s">
        <v>3</v>
      </c>
      <c r="E10" s="19" t="s">
        <v>4</v>
      </c>
      <c r="F10" s="20" t="s">
        <v>130</v>
      </c>
      <c r="G10" s="65" t="s">
        <v>101</v>
      </c>
      <c r="H10" s="66" t="s">
        <v>102</v>
      </c>
      <c r="I10" s="66" t="s">
        <v>103</v>
      </c>
      <c r="J10" s="66" t="s">
        <v>104</v>
      </c>
      <c r="K10" s="66" t="s">
        <v>105</v>
      </c>
      <c r="L10" s="66" t="s">
        <v>106</v>
      </c>
      <c r="M10" s="66" t="s">
        <v>107</v>
      </c>
      <c r="N10" s="66" t="s">
        <v>108</v>
      </c>
      <c r="O10" s="67" t="s">
        <v>109</v>
      </c>
      <c r="P10" s="66" t="s">
        <v>110</v>
      </c>
      <c r="Q10" s="66" t="s">
        <v>111</v>
      </c>
      <c r="R10" s="66" t="s">
        <v>112</v>
      </c>
      <c r="S10" s="67" t="s">
        <v>113</v>
      </c>
      <c r="T10" s="67" t="s">
        <v>114</v>
      </c>
      <c r="U10" s="66" t="s">
        <v>126</v>
      </c>
      <c r="V10" s="68" t="s">
        <v>115</v>
      </c>
      <c r="W10" s="69" t="s">
        <v>116</v>
      </c>
      <c r="X10" s="70" t="s">
        <v>117</v>
      </c>
      <c r="Y10" s="70" t="s">
        <v>118</v>
      </c>
      <c r="Z10" s="70" t="s">
        <v>119</v>
      </c>
      <c r="AA10" s="70" t="s">
        <v>120</v>
      </c>
      <c r="AB10" s="70" t="s">
        <v>121</v>
      </c>
      <c r="AC10" s="70" t="s">
        <v>122</v>
      </c>
      <c r="AD10" s="17" t="s">
        <v>5</v>
      </c>
      <c r="AE10" s="18" t="s">
        <v>125</v>
      </c>
      <c r="AF10" s="18" t="s">
        <v>6</v>
      </c>
      <c r="AG10" s="18" t="s">
        <v>7</v>
      </c>
      <c r="AH10" s="21" t="s">
        <v>8</v>
      </c>
      <c r="AI10" s="21" t="s">
        <v>9</v>
      </c>
      <c r="AJ10" s="21" t="s">
        <v>10</v>
      </c>
      <c r="AK10" s="21" t="s">
        <v>123</v>
      </c>
      <c r="AL10" s="21" t="s">
        <v>124</v>
      </c>
      <c r="AM10" s="21" t="s">
        <v>132</v>
      </c>
      <c r="AN10" s="21" t="s">
        <v>133</v>
      </c>
      <c r="AO10" s="21" t="s">
        <v>134</v>
      </c>
      <c r="AP10" s="21" t="s">
        <v>99</v>
      </c>
      <c r="AQ10" s="21" t="s">
        <v>100</v>
      </c>
      <c r="AR10" s="21" t="s">
        <v>128</v>
      </c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</row>
    <row r="11" spans="1:44" s="50" customFormat="1" ht="13.5" thickBot="1">
      <c r="A11" s="22">
        <v>71000634</v>
      </c>
      <c r="B11" s="23" t="s">
        <v>11</v>
      </c>
      <c r="C11" s="23">
        <v>5000</v>
      </c>
      <c r="D11" s="23" t="s">
        <v>12</v>
      </c>
      <c r="E11" s="24">
        <v>92094</v>
      </c>
      <c r="F11" s="26">
        <f>((H11+I11+J11+N11+G11+T11)/156+(K11+L11)/365+(AR11/2)+AP11+AQ11)/((H11+I11+J11+N11+G11+T11)/156+(K11+L11)/365+(AR11/2)+AP11+AQ11+((M11+O11+P11+Q11+R11+S11)/156))</f>
        <v>0.4537070273379012</v>
      </c>
      <c r="G11" s="75">
        <v>0</v>
      </c>
      <c r="H11" s="75">
        <v>3533</v>
      </c>
      <c r="I11" s="75">
        <v>6</v>
      </c>
      <c r="J11" s="75">
        <v>0</v>
      </c>
      <c r="K11" s="75">
        <v>910</v>
      </c>
      <c r="L11" s="75">
        <v>0</v>
      </c>
      <c r="M11" s="75">
        <v>6815</v>
      </c>
      <c r="N11" s="75">
        <v>0</v>
      </c>
      <c r="O11" s="75">
        <v>732</v>
      </c>
      <c r="P11" s="75">
        <v>0</v>
      </c>
      <c r="Q11" s="75">
        <v>0</v>
      </c>
      <c r="R11" s="49">
        <v>0</v>
      </c>
      <c r="S11" s="75">
        <v>0</v>
      </c>
      <c r="T11" s="75">
        <v>0</v>
      </c>
      <c r="U11" s="49">
        <f>M11+N11+O11+P11+Q11+R11+S11</f>
        <v>7547</v>
      </c>
      <c r="V11" s="75">
        <v>7558</v>
      </c>
      <c r="W11" s="75">
        <v>3539</v>
      </c>
      <c r="X11" s="75">
        <v>0</v>
      </c>
      <c r="Y11" s="75">
        <v>0</v>
      </c>
      <c r="Z11" s="75">
        <v>0</v>
      </c>
      <c r="AA11" s="75">
        <v>815</v>
      </c>
      <c r="AB11" s="75">
        <v>0</v>
      </c>
      <c r="AC11" s="75">
        <v>0</v>
      </c>
      <c r="AD11" s="72">
        <f>SUM(V11:AC11)</f>
        <v>11912</v>
      </c>
      <c r="AE11" s="73">
        <f>V11+Z11+AB11</f>
        <v>7558</v>
      </c>
      <c r="AF11" s="25">
        <f>AE11-U11</f>
        <v>11</v>
      </c>
      <c r="AG11" s="26">
        <f aca="true" t="shared" si="0" ref="AG11:AG62">+AF11/AD11</f>
        <v>0.0009234385493619879</v>
      </c>
      <c r="AH11" s="75">
        <v>0</v>
      </c>
      <c r="AI11" s="75">
        <v>25</v>
      </c>
      <c r="AJ11" s="75">
        <v>2</v>
      </c>
      <c r="AK11" s="75">
        <v>56</v>
      </c>
      <c r="AL11" s="75">
        <v>0</v>
      </c>
      <c r="AM11" s="59">
        <f>AI11+AK11+AL11</f>
        <v>81</v>
      </c>
      <c r="AN11" s="27">
        <f>AH11+AJ11</f>
        <v>2</v>
      </c>
      <c r="AO11" s="63">
        <f aca="true" t="shared" si="1" ref="AO11:AO42">AM11+AN11</f>
        <v>83</v>
      </c>
      <c r="AP11" s="75">
        <v>6</v>
      </c>
      <c r="AQ11" s="75">
        <v>7</v>
      </c>
      <c r="AR11" s="75">
        <v>4</v>
      </c>
    </row>
    <row r="12" spans="1:88" s="28" customFormat="1" ht="13.5" thickBot="1">
      <c r="A12" s="22">
        <v>71000931</v>
      </c>
      <c r="B12" s="23" t="s">
        <v>13</v>
      </c>
      <c r="C12" s="23">
        <v>2020</v>
      </c>
      <c r="D12" s="23" t="s">
        <v>14</v>
      </c>
      <c r="E12" s="24">
        <v>11002</v>
      </c>
      <c r="F12" s="26">
        <f aca="true" t="shared" si="2" ref="F12:F69">((H12+I12+J12+N12+G12+T12)/156+(K12+L12)/365+(AR12/2)+AP12+AQ12)/((H12+I12+J12+N12+G12+T12)/156+(K12+L12)/365+(AR12/2)+AP12+AQ12+((M12+O12+P12+Q12+R12+S12)/156))</f>
        <v>0.40462137058434455</v>
      </c>
      <c r="G12" s="75">
        <v>0</v>
      </c>
      <c r="H12" s="75">
        <v>5369</v>
      </c>
      <c r="I12" s="75">
        <v>36</v>
      </c>
      <c r="J12" s="75">
        <v>0</v>
      </c>
      <c r="K12" s="75">
        <v>8188</v>
      </c>
      <c r="L12" s="75">
        <v>0</v>
      </c>
      <c r="M12" s="75">
        <v>23294</v>
      </c>
      <c r="N12" s="75">
        <v>1560</v>
      </c>
      <c r="O12" s="75">
        <v>2204</v>
      </c>
      <c r="P12" s="75">
        <v>0</v>
      </c>
      <c r="Q12" s="75">
        <v>0</v>
      </c>
      <c r="R12" s="49">
        <v>0</v>
      </c>
      <c r="S12" s="75">
        <v>0</v>
      </c>
      <c r="T12" s="75">
        <v>0</v>
      </c>
      <c r="U12" s="49">
        <f aca="true" t="shared" si="3" ref="U12:U64">M12+N12+O12+P12+Q12+R12+S12</f>
        <v>27058</v>
      </c>
      <c r="V12" s="75">
        <v>25610</v>
      </c>
      <c r="W12" s="75">
        <v>5402</v>
      </c>
      <c r="X12" s="75">
        <v>0</v>
      </c>
      <c r="Y12" s="75">
        <v>0</v>
      </c>
      <c r="Z12" s="75">
        <v>1560</v>
      </c>
      <c r="AA12" s="75">
        <v>8004</v>
      </c>
      <c r="AB12" s="75">
        <v>0</v>
      </c>
      <c r="AC12" s="75">
        <v>0</v>
      </c>
      <c r="AD12" s="72">
        <f aca="true" t="shared" si="4" ref="AD12:AD62">SUM(V12:AC12)</f>
        <v>40576</v>
      </c>
      <c r="AE12" s="73">
        <f aca="true" t="shared" si="5" ref="AE12:AE55">V12+Z12+AB12</f>
        <v>27170</v>
      </c>
      <c r="AF12" s="25">
        <f aca="true" t="shared" si="6" ref="AF12:AF62">AE12-U12</f>
        <v>112</v>
      </c>
      <c r="AG12" s="26">
        <f t="shared" si="0"/>
        <v>0.0027602523659305996</v>
      </c>
      <c r="AH12" s="75">
        <v>0</v>
      </c>
      <c r="AI12" s="75">
        <v>38</v>
      </c>
      <c r="AJ12" s="75">
        <v>20</v>
      </c>
      <c r="AK12" s="75">
        <v>162</v>
      </c>
      <c r="AL12" s="75">
        <v>11</v>
      </c>
      <c r="AM12" s="59">
        <f aca="true" t="shared" si="7" ref="AM12:AM62">AI12+AK12+AL12</f>
        <v>211</v>
      </c>
      <c r="AN12" s="27">
        <f aca="true" t="shared" si="8" ref="AN12:AN62">AH12+AJ12</f>
        <v>20</v>
      </c>
      <c r="AO12" s="63">
        <f t="shared" si="1"/>
        <v>231</v>
      </c>
      <c r="AP12" s="75">
        <v>18</v>
      </c>
      <c r="AQ12" s="75">
        <v>17</v>
      </c>
      <c r="AR12" s="75">
        <v>18</v>
      </c>
      <c r="CJ12" s="57"/>
    </row>
    <row r="13" spans="1:44" s="28" customFormat="1" ht="13.5" thickBot="1">
      <c r="A13" s="22">
        <v>71001030</v>
      </c>
      <c r="B13" s="23" t="s">
        <v>15</v>
      </c>
      <c r="C13" s="23">
        <v>6060</v>
      </c>
      <c r="D13" s="23" t="s">
        <v>16</v>
      </c>
      <c r="E13" s="24">
        <v>52011</v>
      </c>
      <c r="F13" s="26">
        <f t="shared" si="2"/>
        <v>0.41783823545689924</v>
      </c>
      <c r="G13" s="75">
        <v>277</v>
      </c>
      <c r="H13" s="75">
        <v>6131</v>
      </c>
      <c r="I13" s="75">
        <v>47</v>
      </c>
      <c r="J13" s="75">
        <v>0</v>
      </c>
      <c r="K13" s="75">
        <v>2063</v>
      </c>
      <c r="L13" s="75">
        <v>0</v>
      </c>
      <c r="M13" s="75">
        <v>16297</v>
      </c>
      <c r="N13" s="75">
        <v>497</v>
      </c>
      <c r="O13" s="75">
        <v>1136</v>
      </c>
      <c r="P13" s="75">
        <v>2</v>
      </c>
      <c r="Q13" s="75">
        <v>0</v>
      </c>
      <c r="R13" s="49">
        <v>0</v>
      </c>
      <c r="S13" s="75">
        <v>0</v>
      </c>
      <c r="T13" s="75">
        <v>0</v>
      </c>
      <c r="U13" s="49">
        <f t="shared" si="3"/>
        <v>17932</v>
      </c>
      <c r="V13" s="75">
        <v>17430</v>
      </c>
      <c r="W13" s="75">
        <v>6179</v>
      </c>
      <c r="X13" s="75">
        <v>277</v>
      </c>
      <c r="Y13" s="75">
        <v>0</v>
      </c>
      <c r="Z13" s="75">
        <v>497</v>
      </c>
      <c r="AA13" s="75">
        <v>1698</v>
      </c>
      <c r="AB13" s="75">
        <v>0</v>
      </c>
      <c r="AC13" s="75">
        <v>0</v>
      </c>
      <c r="AD13" s="72">
        <f t="shared" si="4"/>
        <v>26081</v>
      </c>
      <c r="AE13" s="73">
        <f t="shared" si="5"/>
        <v>17927</v>
      </c>
      <c r="AF13" s="25">
        <f t="shared" si="6"/>
        <v>-5</v>
      </c>
      <c r="AG13" s="26">
        <f t="shared" si="0"/>
        <v>-0.0001917104405505924</v>
      </c>
      <c r="AH13" s="75">
        <v>1</v>
      </c>
      <c r="AI13" s="75">
        <v>42</v>
      </c>
      <c r="AJ13" s="75">
        <v>5</v>
      </c>
      <c r="AK13" s="75">
        <v>113</v>
      </c>
      <c r="AL13" s="75">
        <v>4</v>
      </c>
      <c r="AM13" s="59">
        <f t="shared" si="7"/>
        <v>159</v>
      </c>
      <c r="AN13" s="27">
        <f t="shared" si="8"/>
        <v>6</v>
      </c>
      <c r="AO13" s="63">
        <f t="shared" si="1"/>
        <v>165</v>
      </c>
      <c r="AP13" s="75">
        <v>13</v>
      </c>
      <c r="AQ13" s="75">
        <v>9</v>
      </c>
      <c r="AR13" s="75">
        <v>16</v>
      </c>
    </row>
    <row r="14" spans="1:44" s="28" customFormat="1" ht="13.5" thickBot="1">
      <c r="A14" s="22">
        <v>71001228</v>
      </c>
      <c r="B14" s="23" t="s">
        <v>17</v>
      </c>
      <c r="C14" s="23">
        <v>9200</v>
      </c>
      <c r="D14" s="23" t="s">
        <v>18</v>
      </c>
      <c r="E14" s="24">
        <v>42006</v>
      </c>
      <c r="F14" s="26">
        <f t="shared" si="2"/>
        <v>0.5345168609170573</v>
      </c>
      <c r="G14" s="75">
        <v>100</v>
      </c>
      <c r="H14" s="75">
        <v>6925</v>
      </c>
      <c r="I14" s="75">
        <v>114</v>
      </c>
      <c r="J14" s="75">
        <v>0</v>
      </c>
      <c r="K14" s="75">
        <v>2437</v>
      </c>
      <c r="L14" s="75">
        <v>0</v>
      </c>
      <c r="M14" s="75">
        <v>7820</v>
      </c>
      <c r="N14" s="75">
        <v>0</v>
      </c>
      <c r="O14" s="75">
        <v>255</v>
      </c>
      <c r="P14" s="75">
        <v>0</v>
      </c>
      <c r="Q14" s="75">
        <v>0</v>
      </c>
      <c r="R14" s="49">
        <v>0</v>
      </c>
      <c r="S14" s="75">
        <v>0</v>
      </c>
      <c r="T14" s="75">
        <v>0</v>
      </c>
      <c r="U14" s="49">
        <f t="shared" si="3"/>
        <v>8075</v>
      </c>
      <c r="V14" s="75">
        <v>8075</v>
      </c>
      <c r="W14" s="75">
        <v>7039</v>
      </c>
      <c r="X14" s="75">
        <v>100</v>
      </c>
      <c r="Y14" s="75">
        <v>0</v>
      </c>
      <c r="Z14" s="75">
        <v>0</v>
      </c>
      <c r="AA14" s="75">
        <v>2437</v>
      </c>
      <c r="AB14" s="75">
        <v>0</v>
      </c>
      <c r="AC14" s="75">
        <v>0</v>
      </c>
      <c r="AD14" s="72">
        <f t="shared" si="4"/>
        <v>17651</v>
      </c>
      <c r="AE14" s="73">
        <f t="shared" si="5"/>
        <v>8075</v>
      </c>
      <c r="AF14" s="25">
        <f t="shared" si="6"/>
        <v>0</v>
      </c>
      <c r="AG14" s="26">
        <f t="shared" si="0"/>
        <v>0</v>
      </c>
      <c r="AH14" s="75">
        <v>0</v>
      </c>
      <c r="AI14" s="75">
        <v>51</v>
      </c>
      <c r="AJ14" s="75">
        <v>6</v>
      </c>
      <c r="AK14" s="75">
        <v>49</v>
      </c>
      <c r="AL14" s="75">
        <v>0</v>
      </c>
      <c r="AM14" s="59">
        <f t="shared" si="7"/>
        <v>100</v>
      </c>
      <c r="AN14" s="27">
        <f t="shared" si="8"/>
        <v>6</v>
      </c>
      <c r="AO14" s="63">
        <f t="shared" si="1"/>
        <v>106</v>
      </c>
      <c r="AP14" s="75">
        <v>2</v>
      </c>
      <c r="AQ14" s="75">
        <v>3</v>
      </c>
      <c r="AR14" s="75">
        <v>4</v>
      </c>
    </row>
    <row r="15" spans="1:44" s="28" customFormat="1" ht="13.5" thickBot="1">
      <c r="A15" s="22">
        <v>71001525</v>
      </c>
      <c r="B15" s="23" t="s">
        <v>19</v>
      </c>
      <c r="C15" s="23">
        <v>4700</v>
      </c>
      <c r="D15" s="23" t="s">
        <v>20</v>
      </c>
      <c r="E15" s="24">
        <v>63023</v>
      </c>
      <c r="F15" s="26">
        <f t="shared" si="2"/>
        <v>0.21080776808330987</v>
      </c>
      <c r="G15" s="75">
        <v>0</v>
      </c>
      <c r="H15" s="75">
        <v>133</v>
      </c>
      <c r="I15" s="75">
        <v>138</v>
      </c>
      <c r="J15" s="75">
        <v>10</v>
      </c>
      <c r="K15" s="75">
        <v>0</v>
      </c>
      <c r="L15" s="75">
        <v>0</v>
      </c>
      <c r="M15" s="75">
        <v>2644</v>
      </c>
      <c r="N15" s="75">
        <v>0</v>
      </c>
      <c r="O15" s="75">
        <v>160</v>
      </c>
      <c r="P15" s="75">
        <v>0</v>
      </c>
      <c r="Q15" s="75">
        <v>0</v>
      </c>
      <c r="R15" s="49">
        <v>0</v>
      </c>
      <c r="S15" s="75">
        <v>0</v>
      </c>
      <c r="T15" s="75">
        <v>0</v>
      </c>
      <c r="U15" s="49">
        <f t="shared" si="3"/>
        <v>2804</v>
      </c>
      <c r="V15" s="75">
        <v>2803</v>
      </c>
      <c r="W15" s="75">
        <v>281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2">
        <f t="shared" si="4"/>
        <v>3084</v>
      </c>
      <c r="AE15" s="73">
        <f t="shared" si="5"/>
        <v>2803</v>
      </c>
      <c r="AF15" s="25">
        <f t="shared" si="6"/>
        <v>-1</v>
      </c>
      <c r="AG15" s="26">
        <f t="shared" si="0"/>
        <v>-0.00032425421530479895</v>
      </c>
      <c r="AH15" s="75">
        <v>0</v>
      </c>
      <c r="AI15" s="75">
        <v>8</v>
      </c>
      <c r="AJ15" s="75">
        <v>0</v>
      </c>
      <c r="AK15" s="75">
        <v>14</v>
      </c>
      <c r="AL15" s="75">
        <v>0</v>
      </c>
      <c r="AM15" s="59">
        <f t="shared" si="7"/>
        <v>22</v>
      </c>
      <c r="AN15" s="27">
        <f t="shared" si="8"/>
        <v>0</v>
      </c>
      <c r="AO15" s="63">
        <f t="shared" si="1"/>
        <v>22</v>
      </c>
      <c r="AP15" s="75">
        <v>1</v>
      </c>
      <c r="AQ15" s="75">
        <v>2</v>
      </c>
      <c r="AR15" s="75">
        <v>0</v>
      </c>
    </row>
    <row r="16" spans="1:44" s="28" customFormat="1" ht="13.5" thickBot="1">
      <c r="A16" s="22">
        <v>71001723</v>
      </c>
      <c r="B16" s="23" t="s">
        <v>21</v>
      </c>
      <c r="C16" s="23">
        <v>9000</v>
      </c>
      <c r="D16" s="23" t="s">
        <v>22</v>
      </c>
      <c r="E16" s="24">
        <v>44021</v>
      </c>
      <c r="F16" s="26">
        <f t="shared" si="2"/>
        <v>0.42296518894620716</v>
      </c>
      <c r="G16" s="75">
        <v>0</v>
      </c>
      <c r="H16" s="75">
        <v>8473</v>
      </c>
      <c r="I16" s="75">
        <v>206</v>
      </c>
      <c r="J16" s="75">
        <v>5</v>
      </c>
      <c r="K16" s="75">
        <v>2161</v>
      </c>
      <c r="L16" s="75">
        <v>0</v>
      </c>
      <c r="M16" s="75">
        <v>14845</v>
      </c>
      <c r="N16" s="75">
        <v>0</v>
      </c>
      <c r="O16" s="75">
        <v>1029</v>
      </c>
      <c r="P16" s="75">
        <v>0</v>
      </c>
      <c r="Q16" s="75">
        <v>0</v>
      </c>
      <c r="R16" s="49">
        <v>0</v>
      </c>
      <c r="S16" s="75">
        <v>0</v>
      </c>
      <c r="T16" s="75">
        <v>0</v>
      </c>
      <c r="U16" s="49">
        <f t="shared" si="3"/>
        <v>15874</v>
      </c>
      <c r="V16" s="75">
        <v>15942</v>
      </c>
      <c r="W16" s="75">
        <v>8883</v>
      </c>
      <c r="X16" s="75">
        <v>0</v>
      </c>
      <c r="Y16" s="75">
        <v>0</v>
      </c>
      <c r="Z16" s="75">
        <v>1</v>
      </c>
      <c r="AA16" s="75">
        <v>2099</v>
      </c>
      <c r="AB16" s="75">
        <v>0</v>
      </c>
      <c r="AC16" s="75">
        <v>0</v>
      </c>
      <c r="AD16" s="72">
        <f t="shared" si="4"/>
        <v>26925</v>
      </c>
      <c r="AE16" s="73">
        <f t="shared" si="5"/>
        <v>15943</v>
      </c>
      <c r="AF16" s="25">
        <f t="shared" si="6"/>
        <v>69</v>
      </c>
      <c r="AG16" s="26">
        <f t="shared" si="0"/>
        <v>0.002562674094707521</v>
      </c>
      <c r="AH16" s="75">
        <v>0</v>
      </c>
      <c r="AI16" s="75">
        <v>51</v>
      </c>
      <c r="AJ16" s="75">
        <v>9</v>
      </c>
      <c r="AK16" s="75">
        <v>107</v>
      </c>
      <c r="AL16" s="75">
        <v>0</v>
      </c>
      <c r="AM16" s="59">
        <f t="shared" si="7"/>
        <v>158</v>
      </c>
      <c r="AN16" s="27">
        <f t="shared" si="8"/>
        <v>9</v>
      </c>
      <c r="AO16" s="63">
        <f t="shared" si="1"/>
        <v>167</v>
      </c>
      <c r="AP16" s="75">
        <v>6</v>
      </c>
      <c r="AQ16" s="75">
        <v>4</v>
      </c>
      <c r="AR16" s="75">
        <v>6</v>
      </c>
    </row>
    <row r="17" spans="1:44" s="28" customFormat="1" ht="13.5" thickBot="1">
      <c r="A17" s="22">
        <v>71002020</v>
      </c>
      <c r="B17" s="23" t="s">
        <v>23</v>
      </c>
      <c r="C17" s="23">
        <v>4800</v>
      </c>
      <c r="D17" s="23" t="s">
        <v>24</v>
      </c>
      <c r="E17" s="24">
        <v>63079</v>
      </c>
      <c r="F17" s="26">
        <f t="shared" si="2"/>
        <v>0.4505430763901013</v>
      </c>
      <c r="G17" s="75">
        <v>1080</v>
      </c>
      <c r="H17" s="75">
        <v>5652</v>
      </c>
      <c r="I17" s="75">
        <v>131</v>
      </c>
      <c r="J17" s="75">
        <v>15</v>
      </c>
      <c r="K17" s="75">
        <v>3396</v>
      </c>
      <c r="L17" s="75">
        <v>0</v>
      </c>
      <c r="M17" s="75">
        <v>13543</v>
      </c>
      <c r="N17" s="75">
        <v>0</v>
      </c>
      <c r="O17" s="75">
        <v>470</v>
      </c>
      <c r="P17" s="75">
        <v>144</v>
      </c>
      <c r="Q17" s="75">
        <v>0</v>
      </c>
      <c r="R17" s="49">
        <v>0</v>
      </c>
      <c r="S17" s="75">
        <v>0</v>
      </c>
      <c r="T17" s="75">
        <v>81</v>
      </c>
      <c r="U17" s="49">
        <f t="shared" si="3"/>
        <v>14157</v>
      </c>
      <c r="V17" s="75">
        <v>14137</v>
      </c>
      <c r="W17" s="75">
        <v>5810</v>
      </c>
      <c r="X17" s="75">
        <v>1080</v>
      </c>
      <c r="Y17" s="75">
        <v>82</v>
      </c>
      <c r="Z17" s="75">
        <v>0</v>
      </c>
      <c r="AA17" s="75">
        <v>3313</v>
      </c>
      <c r="AB17" s="75">
        <v>0</v>
      </c>
      <c r="AC17" s="75">
        <v>0</v>
      </c>
      <c r="AD17" s="72">
        <f t="shared" si="4"/>
        <v>24422</v>
      </c>
      <c r="AE17" s="73">
        <f t="shared" si="5"/>
        <v>14137</v>
      </c>
      <c r="AF17" s="25">
        <f t="shared" si="6"/>
        <v>-20</v>
      </c>
      <c r="AG17" s="26">
        <f t="shared" si="0"/>
        <v>-0.0008189337482597658</v>
      </c>
      <c r="AH17" s="75">
        <v>5</v>
      </c>
      <c r="AI17" s="75">
        <v>33</v>
      </c>
      <c r="AJ17" s="75">
        <v>11</v>
      </c>
      <c r="AK17" s="75">
        <v>106</v>
      </c>
      <c r="AL17" s="75">
        <v>0</v>
      </c>
      <c r="AM17" s="59">
        <f t="shared" si="7"/>
        <v>139</v>
      </c>
      <c r="AN17" s="27">
        <f t="shared" si="8"/>
        <v>16</v>
      </c>
      <c r="AO17" s="63">
        <f t="shared" si="1"/>
        <v>155</v>
      </c>
      <c r="AP17" s="75">
        <v>11</v>
      </c>
      <c r="AQ17" s="75">
        <v>6</v>
      </c>
      <c r="AR17" s="75">
        <v>7</v>
      </c>
    </row>
    <row r="18" spans="1:44" s="28" customFormat="1" ht="13.5" thickBot="1">
      <c r="A18" s="22">
        <v>71004295</v>
      </c>
      <c r="B18" s="23" t="s">
        <v>25</v>
      </c>
      <c r="C18" s="23">
        <v>4100</v>
      </c>
      <c r="D18" s="23" t="s">
        <v>26</v>
      </c>
      <c r="E18" s="24">
        <v>62096</v>
      </c>
      <c r="F18" s="26">
        <f t="shared" si="2"/>
        <v>0.5291796026973646</v>
      </c>
      <c r="G18" s="75">
        <v>0</v>
      </c>
      <c r="H18" s="75">
        <v>4815</v>
      </c>
      <c r="I18" s="75">
        <v>272</v>
      </c>
      <c r="J18" s="75">
        <v>0</v>
      </c>
      <c r="K18" s="75">
        <v>849</v>
      </c>
      <c r="L18" s="75">
        <v>0</v>
      </c>
      <c r="M18" s="75">
        <v>5739</v>
      </c>
      <c r="N18" s="75">
        <v>0</v>
      </c>
      <c r="O18" s="75">
        <v>359</v>
      </c>
      <c r="P18" s="75">
        <v>0</v>
      </c>
      <c r="Q18" s="75">
        <v>0</v>
      </c>
      <c r="R18" s="49">
        <v>0</v>
      </c>
      <c r="S18" s="75">
        <v>0</v>
      </c>
      <c r="T18" s="75">
        <v>0</v>
      </c>
      <c r="U18" s="49">
        <f t="shared" si="3"/>
        <v>6098</v>
      </c>
      <c r="V18" s="75">
        <v>6098</v>
      </c>
      <c r="W18" s="75">
        <v>5087</v>
      </c>
      <c r="X18" s="75">
        <v>0</v>
      </c>
      <c r="Y18" s="75">
        <v>0</v>
      </c>
      <c r="Z18" s="75">
        <v>0</v>
      </c>
      <c r="AA18" s="75">
        <v>810</v>
      </c>
      <c r="AB18" s="75">
        <v>0</v>
      </c>
      <c r="AC18" s="75">
        <v>0</v>
      </c>
      <c r="AD18" s="72">
        <f t="shared" si="4"/>
        <v>11995</v>
      </c>
      <c r="AE18" s="73">
        <f t="shared" si="5"/>
        <v>6098</v>
      </c>
      <c r="AF18" s="25">
        <f t="shared" si="6"/>
        <v>0</v>
      </c>
      <c r="AG18" s="26">
        <f t="shared" si="0"/>
        <v>0</v>
      </c>
      <c r="AH18" s="75">
        <v>0</v>
      </c>
      <c r="AI18" s="75">
        <v>38</v>
      </c>
      <c r="AJ18" s="75">
        <v>4</v>
      </c>
      <c r="AK18" s="75">
        <v>48</v>
      </c>
      <c r="AL18" s="75">
        <v>0</v>
      </c>
      <c r="AM18" s="59">
        <f t="shared" si="7"/>
        <v>86</v>
      </c>
      <c r="AN18" s="27">
        <f t="shared" si="8"/>
        <v>4</v>
      </c>
      <c r="AO18" s="63">
        <f t="shared" si="1"/>
        <v>90</v>
      </c>
      <c r="AP18" s="75">
        <v>2</v>
      </c>
      <c r="AQ18" s="75">
        <v>5</v>
      </c>
      <c r="AR18" s="75">
        <v>4</v>
      </c>
    </row>
    <row r="19" spans="1:44" s="28" customFormat="1" ht="13.5" thickBot="1">
      <c r="A19" s="22">
        <v>71004394</v>
      </c>
      <c r="B19" s="23" t="s">
        <v>27</v>
      </c>
      <c r="C19" s="23">
        <v>1340</v>
      </c>
      <c r="D19" s="23" t="s">
        <v>28</v>
      </c>
      <c r="E19" s="24">
        <v>25121</v>
      </c>
      <c r="F19" s="26">
        <f t="shared" si="2"/>
        <v>0.4961151725406124</v>
      </c>
      <c r="G19" s="75">
        <v>170</v>
      </c>
      <c r="H19" s="75">
        <v>7026</v>
      </c>
      <c r="I19" s="75">
        <v>0</v>
      </c>
      <c r="J19" s="75">
        <v>0</v>
      </c>
      <c r="K19" s="75">
        <v>1214</v>
      </c>
      <c r="L19" s="75">
        <v>0</v>
      </c>
      <c r="M19" s="75">
        <v>9164</v>
      </c>
      <c r="N19" s="75">
        <v>0</v>
      </c>
      <c r="O19" s="75">
        <v>573</v>
      </c>
      <c r="P19" s="75">
        <v>0</v>
      </c>
      <c r="Q19" s="75">
        <v>0</v>
      </c>
      <c r="R19" s="49">
        <v>0</v>
      </c>
      <c r="S19" s="75">
        <v>0</v>
      </c>
      <c r="T19" s="75">
        <v>0</v>
      </c>
      <c r="U19" s="49">
        <f t="shared" si="3"/>
        <v>9737</v>
      </c>
      <c r="V19" s="75">
        <v>9737</v>
      </c>
      <c r="W19" s="75">
        <v>7026</v>
      </c>
      <c r="X19" s="75">
        <v>170</v>
      </c>
      <c r="Y19" s="75">
        <v>0</v>
      </c>
      <c r="Z19" s="75">
        <v>0</v>
      </c>
      <c r="AA19" s="75">
        <v>1214</v>
      </c>
      <c r="AB19" s="75">
        <v>0</v>
      </c>
      <c r="AC19" s="75">
        <v>0</v>
      </c>
      <c r="AD19" s="72">
        <f t="shared" si="4"/>
        <v>18147</v>
      </c>
      <c r="AE19" s="73">
        <f t="shared" si="5"/>
        <v>9737</v>
      </c>
      <c r="AF19" s="25">
        <f t="shared" si="6"/>
        <v>0</v>
      </c>
      <c r="AG19" s="26">
        <f t="shared" si="0"/>
        <v>0</v>
      </c>
      <c r="AH19" s="75">
        <v>2</v>
      </c>
      <c r="AI19" s="75">
        <v>44</v>
      </c>
      <c r="AJ19" s="75">
        <v>4</v>
      </c>
      <c r="AK19" s="75">
        <v>58</v>
      </c>
      <c r="AL19" s="75">
        <v>0</v>
      </c>
      <c r="AM19" s="59">
        <f t="shared" si="7"/>
        <v>102</v>
      </c>
      <c r="AN19" s="27">
        <f t="shared" si="8"/>
        <v>6</v>
      </c>
      <c r="AO19" s="63">
        <f t="shared" si="1"/>
        <v>108</v>
      </c>
      <c r="AP19" s="75">
        <v>6</v>
      </c>
      <c r="AQ19" s="75">
        <v>4</v>
      </c>
      <c r="AR19" s="75">
        <v>4</v>
      </c>
    </row>
    <row r="20" spans="1:44" s="28" customFormat="1" ht="13.5" thickBot="1">
      <c r="A20" s="22">
        <v>71004988</v>
      </c>
      <c r="B20" s="23" t="s">
        <v>29</v>
      </c>
      <c r="C20" s="23">
        <v>8000</v>
      </c>
      <c r="D20" s="23" t="s">
        <v>30</v>
      </c>
      <c r="E20" s="24">
        <v>31005</v>
      </c>
      <c r="F20" s="26">
        <f t="shared" si="2"/>
        <v>0.4920771802742795</v>
      </c>
      <c r="G20" s="75">
        <v>13</v>
      </c>
      <c r="H20" s="75">
        <v>9946.5</v>
      </c>
      <c r="I20" s="75">
        <v>0</v>
      </c>
      <c r="J20" s="75">
        <v>0</v>
      </c>
      <c r="K20" s="75">
        <v>8260</v>
      </c>
      <c r="L20" s="75">
        <v>0</v>
      </c>
      <c r="M20" s="75">
        <v>18200</v>
      </c>
      <c r="N20" s="75">
        <v>1340</v>
      </c>
      <c r="O20" s="75">
        <v>1616</v>
      </c>
      <c r="P20" s="75">
        <v>0</v>
      </c>
      <c r="Q20" s="75">
        <v>0</v>
      </c>
      <c r="R20" s="49">
        <v>0</v>
      </c>
      <c r="S20" s="75">
        <v>0</v>
      </c>
      <c r="T20" s="75">
        <v>0</v>
      </c>
      <c r="U20" s="49">
        <f t="shared" si="3"/>
        <v>21156</v>
      </c>
      <c r="V20" s="75">
        <v>20736</v>
      </c>
      <c r="W20" s="75">
        <v>9946.5</v>
      </c>
      <c r="X20" s="75">
        <v>13</v>
      </c>
      <c r="Y20" s="75">
        <v>0</v>
      </c>
      <c r="Z20" s="75">
        <v>1340</v>
      </c>
      <c r="AA20" s="75">
        <v>8260</v>
      </c>
      <c r="AB20" s="75">
        <v>0</v>
      </c>
      <c r="AC20" s="75">
        <v>0</v>
      </c>
      <c r="AD20" s="72">
        <f t="shared" si="4"/>
        <v>40295.5</v>
      </c>
      <c r="AE20" s="73">
        <f t="shared" si="5"/>
        <v>22076</v>
      </c>
      <c r="AF20" s="25">
        <f t="shared" si="6"/>
        <v>920</v>
      </c>
      <c r="AG20" s="26">
        <f t="shared" si="0"/>
        <v>0.022831333523594444</v>
      </c>
      <c r="AH20" s="75">
        <v>1</v>
      </c>
      <c r="AI20" s="75">
        <v>61</v>
      </c>
      <c r="AJ20" s="75">
        <v>23</v>
      </c>
      <c r="AK20" s="75">
        <v>125</v>
      </c>
      <c r="AL20" s="75">
        <v>7</v>
      </c>
      <c r="AM20" s="59">
        <f t="shared" si="7"/>
        <v>193</v>
      </c>
      <c r="AN20" s="27">
        <f t="shared" si="8"/>
        <v>24</v>
      </c>
      <c r="AO20" s="63">
        <f t="shared" si="1"/>
        <v>217</v>
      </c>
      <c r="AP20" s="75">
        <v>10</v>
      </c>
      <c r="AQ20" s="75">
        <v>12</v>
      </c>
      <c r="AR20" s="75">
        <v>12</v>
      </c>
    </row>
    <row r="21" spans="1:44" s="28" customFormat="1" ht="13.5" thickBot="1">
      <c r="A21" s="22">
        <v>71005780</v>
      </c>
      <c r="B21" s="23" t="s">
        <v>31</v>
      </c>
      <c r="C21" s="23">
        <v>8900</v>
      </c>
      <c r="D21" s="23" t="s">
        <v>32</v>
      </c>
      <c r="E21" s="24">
        <v>33011</v>
      </c>
      <c r="F21" s="26">
        <f>((H21+I21+J21+N21+G21+T21)/156+(K21+L21)/365+(AR21/2)+AP21+AQ21)/((H21+I21+J21+N21+G21+T21)/156+(K21+L21)/365+(AR21/2)+AP21+AQ21+((M21+O21+P21+Q21+R21+S21)/156))</f>
        <v>0.4324668836606914</v>
      </c>
      <c r="G21" s="75">
        <v>246</v>
      </c>
      <c r="H21" s="75">
        <v>5124</v>
      </c>
      <c r="I21" s="75">
        <v>202</v>
      </c>
      <c r="J21" s="75">
        <v>0</v>
      </c>
      <c r="K21" s="75">
        <v>3204</v>
      </c>
      <c r="L21" s="75">
        <v>0</v>
      </c>
      <c r="M21" s="75">
        <v>11105</v>
      </c>
      <c r="N21" s="75">
        <v>970</v>
      </c>
      <c r="O21" s="75">
        <v>734</v>
      </c>
      <c r="P21" s="75">
        <v>181</v>
      </c>
      <c r="Q21" s="75">
        <v>0</v>
      </c>
      <c r="R21" s="49">
        <v>0</v>
      </c>
      <c r="S21" s="75">
        <v>0</v>
      </c>
      <c r="T21" s="75">
        <v>0</v>
      </c>
      <c r="U21" s="49">
        <f t="shared" si="3"/>
        <v>12990</v>
      </c>
      <c r="V21" s="75">
        <v>11969</v>
      </c>
      <c r="W21" s="75">
        <v>5329</v>
      </c>
      <c r="X21" s="75">
        <v>246</v>
      </c>
      <c r="Y21" s="75">
        <v>289</v>
      </c>
      <c r="Z21" s="75">
        <v>970</v>
      </c>
      <c r="AA21" s="75">
        <v>3076</v>
      </c>
      <c r="AB21" s="75">
        <v>0</v>
      </c>
      <c r="AC21" s="75">
        <v>0</v>
      </c>
      <c r="AD21" s="72">
        <f t="shared" si="4"/>
        <v>21879</v>
      </c>
      <c r="AE21" s="73">
        <f t="shared" si="5"/>
        <v>12939</v>
      </c>
      <c r="AF21" s="25">
        <f t="shared" si="6"/>
        <v>-51</v>
      </c>
      <c r="AG21" s="26">
        <f t="shared" si="0"/>
        <v>-0.002331002331002331</v>
      </c>
      <c r="AH21" s="75">
        <v>2</v>
      </c>
      <c r="AI21" s="75">
        <v>37</v>
      </c>
      <c r="AJ21" s="75">
        <v>8</v>
      </c>
      <c r="AK21" s="75">
        <v>88</v>
      </c>
      <c r="AL21" s="75">
        <v>6</v>
      </c>
      <c r="AM21" s="59">
        <f t="shared" si="7"/>
        <v>131</v>
      </c>
      <c r="AN21" s="27">
        <f t="shared" si="8"/>
        <v>10</v>
      </c>
      <c r="AO21" s="63">
        <f t="shared" si="1"/>
        <v>141</v>
      </c>
      <c r="AP21" s="75">
        <v>2</v>
      </c>
      <c r="AQ21" s="75">
        <v>4</v>
      </c>
      <c r="AR21" s="75">
        <v>4</v>
      </c>
    </row>
    <row r="22" spans="1:44" s="28" customFormat="1" ht="13.5" thickBot="1">
      <c r="A22" s="22">
        <v>71006374</v>
      </c>
      <c r="B22" s="62" t="s">
        <v>97</v>
      </c>
      <c r="C22" s="23">
        <v>2300</v>
      </c>
      <c r="D22" s="62" t="s">
        <v>38</v>
      </c>
      <c r="E22" s="24"/>
      <c r="F22" s="26">
        <f t="shared" si="2"/>
        <v>0.4871826381391796</v>
      </c>
      <c r="G22" s="75">
        <v>0</v>
      </c>
      <c r="H22" s="75">
        <v>7906</v>
      </c>
      <c r="I22" s="75">
        <v>0</v>
      </c>
      <c r="J22" s="75">
        <v>50</v>
      </c>
      <c r="K22" s="75">
        <v>3010</v>
      </c>
      <c r="L22" s="75">
        <v>0</v>
      </c>
      <c r="M22" s="75">
        <v>13063</v>
      </c>
      <c r="N22" s="75">
        <v>0</v>
      </c>
      <c r="O22" s="75">
        <v>765</v>
      </c>
      <c r="P22" s="75">
        <v>6</v>
      </c>
      <c r="Q22" s="75">
        <v>0</v>
      </c>
      <c r="R22" s="49">
        <v>0</v>
      </c>
      <c r="S22" s="75">
        <v>0</v>
      </c>
      <c r="T22" s="75">
        <v>0</v>
      </c>
      <c r="U22" s="49">
        <f t="shared" si="3"/>
        <v>13834</v>
      </c>
      <c r="V22" s="75">
        <v>13829</v>
      </c>
      <c r="W22" s="75">
        <v>7956</v>
      </c>
      <c r="X22" s="75">
        <v>0</v>
      </c>
      <c r="Y22" s="75">
        <v>0</v>
      </c>
      <c r="Z22" s="75">
        <v>0</v>
      </c>
      <c r="AA22" s="75">
        <v>2973</v>
      </c>
      <c r="AB22" s="75">
        <v>0</v>
      </c>
      <c r="AC22" s="75">
        <v>0</v>
      </c>
      <c r="AD22" s="72">
        <f t="shared" si="4"/>
        <v>24758</v>
      </c>
      <c r="AE22" s="73">
        <f t="shared" si="5"/>
        <v>13829</v>
      </c>
      <c r="AF22" s="25">
        <f t="shared" si="6"/>
        <v>-5</v>
      </c>
      <c r="AG22" s="26">
        <f t="shared" si="0"/>
        <v>-0.00020195492366103886</v>
      </c>
      <c r="AH22" s="75">
        <v>0</v>
      </c>
      <c r="AI22" s="75">
        <v>60</v>
      </c>
      <c r="AJ22" s="75">
        <v>9</v>
      </c>
      <c r="AK22" s="75">
        <v>100</v>
      </c>
      <c r="AL22" s="75">
        <v>0</v>
      </c>
      <c r="AM22" s="59">
        <f t="shared" si="7"/>
        <v>160</v>
      </c>
      <c r="AN22" s="27">
        <f t="shared" si="8"/>
        <v>9</v>
      </c>
      <c r="AO22" s="63">
        <f t="shared" si="1"/>
        <v>169</v>
      </c>
      <c r="AP22" s="75">
        <v>15</v>
      </c>
      <c r="AQ22" s="75">
        <v>6</v>
      </c>
      <c r="AR22" s="75">
        <v>8</v>
      </c>
    </row>
    <row r="23" spans="1:44" s="28" customFormat="1" ht="13.5" thickBot="1">
      <c r="A23" s="22">
        <v>71006869</v>
      </c>
      <c r="B23" s="23" t="s">
        <v>33</v>
      </c>
      <c r="C23" s="23">
        <v>4500</v>
      </c>
      <c r="D23" s="23" t="s">
        <v>34</v>
      </c>
      <c r="E23" s="24">
        <v>61031</v>
      </c>
      <c r="F23" s="26">
        <f t="shared" si="2"/>
        <v>0.4196487004428573</v>
      </c>
      <c r="G23" s="75">
        <v>118</v>
      </c>
      <c r="H23" s="75">
        <v>4162</v>
      </c>
      <c r="I23" s="75">
        <v>0</v>
      </c>
      <c r="J23" s="75">
        <v>265</v>
      </c>
      <c r="K23" s="75">
        <v>7469</v>
      </c>
      <c r="L23" s="75">
        <v>0</v>
      </c>
      <c r="M23" s="75">
        <v>13229</v>
      </c>
      <c r="N23" s="75">
        <v>0</v>
      </c>
      <c r="O23" s="75">
        <v>578</v>
      </c>
      <c r="P23" s="75">
        <v>345</v>
      </c>
      <c r="Q23" s="75">
        <v>0</v>
      </c>
      <c r="R23" s="49">
        <v>0</v>
      </c>
      <c r="S23" s="75">
        <v>0</v>
      </c>
      <c r="T23" s="75">
        <v>0</v>
      </c>
      <c r="U23" s="49">
        <f t="shared" si="3"/>
        <v>14152</v>
      </c>
      <c r="V23" s="75">
        <v>14152</v>
      </c>
      <c r="W23" s="75">
        <v>4427</v>
      </c>
      <c r="X23" s="75">
        <v>118</v>
      </c>
      <c r="Y23" s="75">
        <v>0</v>
      </c>
      <c r="Z23" s="75">
        <v>0</v>
      </c>
      <c r="AA23" s="75">
        <v>6932</v>
      </c>
      <c r="AB23" s="75">
        <v>0</v>
      </c>
      <c r="AC23" s="75">
        <v>0</v>
      </c>
      <c r="AD23" s="72">
        <f t="shared" si="4"/>
        <v>25629</v>
      </c>
      <c r="AE23" s="73">
        <f t="shared" si="5"/>
        <v>14152</v>
      </c>
      <c r="AF23" s="25">
        <f t="shared" si="6"/>
        <v>0</v>
      </c>
      <c r="AG23" s="26">
        <f t="shared" si="0"/>
        <v>0</v>
      </c>
      <c r="AH23" s="75">
        <v>0</v>
      </c>
      <c r="AI23" s="75">
        <v>30</v>
      </c>
      <c r="AJ23" s="75">
        <v>17</v>
      </c>
      <c r="AK23" s="75">
        <v>88</v>
      </c>
      <c r="AL23" s="75">
        <v>0</v>
      </c>
      <c r="AM23" s="59">
        <f t="shared" si="7"/>
        <v>118</v>
      </c>
      <c r="AN23" s="27">
        <f t="shared" si="8"/>
        <v>17</v>
      </c>
      <c r="AO23" s="63">
        <f t="shared" si="1"/>
        <v>135</v>
      </c>
      <c r="AP23" s="75">
        <v>4</v>
      </c>
      <c r="AQ23" s="75">
        <v>8</v>
      </c>
      <c r="AR23" s="75">
        <v>8</v>
      </c>
    </row>
    <row r="24" spans="1:44" s="28" customFormat="1" ht="13.5" thickBot="1">
      <c r="A24" s="22">
        <v>71007760</v>
      </c>
      <c r="B24" s="23" t="s">
        <v>35</v>
      </c>
      <c r="C24" s="23">
        <v>1020</v>
      </c>
      <c r="D24" s="23" t="s">
        <v>36</v>
      </c>
      <c r="E24" s="24">
        <v>21004</v>
      </c>
      <c r="F24" s="26">
        <f t="shared" si="2"/>
        <v>0.4499057234176831</v>
      </c>
      <c r="G24" s="75">
        <v>28</v>
      </c>
      <c r="H24" s="75">
        <v>5024</v>
      </c>
      <c r="I24" s="75">
        <v>0</v>
      </c>
      <c r="J24" s="75">
        <v>0</v>
      </c>
      <c r="K24" s="75">
        <v>8126</v>
      </c>
      <c r="L24" s="75">
        <v>0</v>
      </c>
      <c r="M24" s="75">
        <v>14622</v>
      </c>
      <c r="N24" s="75">
        <v>0</v>
      </c>
      <c r="O24" s="75">
        <v>1519</v>
      </c>
      <c r="P24" s="75">
        <v>100</v>
      </c>
      <c r="Q24" s="75">
        <v>0</v>
      </c>
      <c r="R24" s="49">
        <v>0</v>
      </c>
      <c r="S24" s="75">
        <v>0</v>
      </c>
      <c r="T24" s="75">
        <v>0</v>
      </c>
      <c r="U24" s="49">
        <f>M24+N24+O24+P24+Q24+R24+S24</f>
        <v>16241</v>
      </c>
      <c r="V24" s="75">
        <v>16236</v>
      </c>
      <c r="W24" s="75">
        <v>5024</v>
      </c>
      <c r="X24" s="75">
        <v>28</v>
      </c>
      <c r="Y24" s="75">
        <v>0</v>
      </c>
      <c r="Z24" s="75">
        <v>0</v>
      </c>
      <c r="AA24" s="75">
        <v>7615</v>
      </c>
      <c r="AB24" s="75">
        <v>0</v>
      </c>
      <c r="AC24" s="75">
        <v>0</v>
      </c>
      <c r="AD24" s="72">
        <f t="shared" si="4"/>
        <v>28903</v>
      </c>
      <c r="AE24" s="73">
        <f t="shared" si="5"/>
        <v>16236</v>
      </c>
      <c r="AF24" s="25">
        <f t="shared" si="6"/>
        <v>-5</v>
      </c>
      <c r="AG24" s="26">
        <f t="shared" si="0"/>
        <v>-0.0001729924229318756</v>
      </c>
      <c r="AH24" s="75">
        <v>1</v>
      </c>
      <c r="AI24" s="75">
        <v>32</v>
      </c>
      <c r="AJ24" s="75">
        <v>25</v>
      </c>
      <c r="AK24" s="75">
        <v>113</v>
      </c>
      <c r="AL24" s="75">
        <v>0</v>
      </c>
      <c r="AM24" s="59">
        <f t="shared" si="7"/>
        <v>145</v>
      </c>
      <c r="AN24" s="27">
        <f t="shared" si="8"/>
        <v>26</v>
      </c>
      <c r="AO24" s="63">
        <f t="shared" si="1"/>
        <v>171</v>
      </c>
      <c r="AP24" s="75">
        <v>17</v>
      </c>
      <c r="AQ24" s="75">
        <v>9</v>
      </c>
      <c r="AR24" s="75">
        <v>9</v>
      </c>
    </row>
    <row r="25" spans="1:44" s="28" customFormat="1" ht="13.5" thickBot="1">
      <c r="A25" s="22">
        <v>71008750</v>
      </c>
      <c r="B25" s="23" t="s">
        <v>37</v>
      </c>
      <c r="C25" s="23">
        <v>1190</v>
      </c>
      <c r="D25" s="23" t="s">
        <v>36</v>
      </c>
      <c r="E25" s="24">
        <v>21007</v>
      </c>
      <c r="F25" s="26">
        <f t="shared" si="2"/>
        <v>0.43114755940365124</v>
      </c>
      <c r="G25" s="75">
        <v>0</v>
      </c>
      <c r="H25" s="75">
        <v>5166</v>
      </c>
      <c r="I25" s="75">
        <v>247</v>
      </c>
      <c r="J25" s="75">
        <v>0</v>
      </c>
      <c r="K25" s="75">
        <v>157</v>
      </c>
      <c r="L25" s="75">
        <v>0</v>
      </c>
      <c r="M25" s="75">
        <v>8043</v>
      </c>
      <c r="N25" s="75">
        <v>0</v>
      </c>
      <c r="O25" s="75">
        <v>834</v>
      </c>
      <c r="P25" s="75">
        <v>0</v>
      </c>
      <c r="Q25" s="75">
        <v>0</v>
      </c>
      <c r="R25" s="49">
        <v>0</v>
      </c>
      <c r="S25" s="75">
        <v>0</v>
      </c>
      <c r="T25" s="75">
        <v>0</v>
      </c>
      <c r="U25" s="49">
        <f t="shared" si="3"/>
        <v>8877</v>
      </c>
      <c r="V25" s="75">
        <v>8867</v>
      </c>
      <c r="W25" s="75">
        <v>5419</v>
      </c>
      <c r="X25" s="75">
        <v>0</v>
      </c>
      <c r="Y25" s="75">
        <v>0</v>
      </c>
      <c r="Z25" s="75">
        <v>0</v>
      </c>
      <c r="AA25" s="75">
        <v>145</v>
      </c>
      <c r="AB25" s="75">
        <v>0</v>
      </c>
      <c r="AC25" s="75">
        <v>0</v>
      </c>
      <c r="AD25" s="72">
        <f t="shared" si="4"/>
        <v>14431</v>
      </c>
      <c r="AE25" s="73">
        <f t="shared" si="5"/>
        <v>8867</v>
      </c>
      <c r="AF25" s="25">
        <f t="shared" si="6"/>
        <v>-10</v>
      </c>
      <c r="AG25" s="26">
        <f t="shared" si="0"/>
        <v>-0.000692952671332548</v>
      </c>
      <c r="AH25" s="75">
        <v>0</v>
      </c>
      <c r="AI25" s="75">
        <v>39</v>
      </c>
      <c r="AJ25" s="75">
        <v>0</v>
      </c>
      <c r="AK25" s="75">
        <v>58</v>
      </c>
      <c r="AL25" s="75">
        <v>0</v>
      </c>
      <c r="AM25" s="59">
        <f t="shared" si="7"/>
        <v>97</v>
      </c>
      <c r="AN25" s="27">
        <f t="shared" si="8"/>
        <v>0</v>
      </c>
      <c r="AO25" s="63">
        <f t="shared" si="1"/>
        <v>97</v>
      </c>
      <c r="AP25" s="75">
        <v>5</v>
      </c>
      <c r="AQ25" s="75">
        <v>2</v>
      </c>
      <c r="AR25" s="75">
        <v>2</v>
      </c>
    </row>
    <row r="26" spans="1:44" s="28" customFormat="1" ht="13.5" thickBot="1">
      <c r="A26" s="22">
        <v>71009641</v>
      </c>
      <c r="B26" s="23" t="s">
        <v>39</v>
      </c>
      <c r="C26" s="23">
        <v>7100</v>
      </c>
      <c r="D26" s="23" t="s">
        <v>40</v>
      </c>
      <c r="E26" s="24">
        <v>55022</v>
      </c>
      <c r="F26" s="26">
        <f t="shared" si="2"/>
        <v>0.51588635991501</v>
      </c>
      <c r="G26" s="75">
        <v>0</v>
      </c>
      <c r="H26" s="75">
        <v>3549</v>
      </c>
      <c r="I26" s="75">
        <v>0</v>
      </c>
      <c r="J26" s="75">
        <v>97</v>
      </c>
      <c r="K26" s="75">
        <v>1623</v>
      </c>
      <c r="L26" s="75">
        <v>0</v>
      </c>
      <c r="M26" s="75">
        <v>7567</v>
      </c>
      <c r="N26" s="75">
        <v>1865</v>
      </c>
      <c r="O26" s="75">
        <v>671</v>
      </c>
      <c r="P26" s="75">
        <v>0</v>
      </c>
      <c r="Q26" s="75">
        <v>0</v>
      </c>
      <c r="R26" s="49">
        <v>0</v>
      </c>
      <c r="S26" s="75">
        <v>0</v>
      </c>
      <c r="T26" s="75">
        <v>0</v>
      </c>
      <c r="U26" s="49">
        <f t="shared" si="3"/>
        <v>10103</v>
      </c>
      <c r="V26" s="75">
        <v>8228</v>
      </c>
      <c r="W26" s="75">
        <v>3645</v>
      </c>
      <c r="X26" s="75">
        <v>0</v>
      </c>
      <c r="Y26" s="75">
        <v>0</v>
      </c>
      <c r="Z26" s="75">
        <v>1871</v>
      </c>
      <c r="AA26" s="75">
        <v>1597</v>
      </c>
      <c r="AB26" s="75">
        <v>0</v>
      </c>
      <c r="AC26" s="75">
        <v>0</v>
      </c>
      <c r="AD26" s="72">
        <f t="shared" si="4"/>
        <v>15341</v>
      </c>
      <c r="AE26" s="73">
        <f t="shared" si="5"/>
        <v>10099</v>
      </c>
      <c r="AF26" s="25">
        <f t="shared" si="6"/>
        <v>-4</v>
      </c>
      <c r="AG26" s="26">
        <f t="shared" si="0"/>
        <v>-0.0002607391956195815</v>
      </c>
      <c r="AH26" s="75">
        <v>0</v>
      </c>
      <c r="AI26" s="75">
        <v>29</v>
      </c>
      <c r="AJ26" s="75">
        <v>5</v>
      </c>
      <c r="AK26" s="75">
        <v>55</v>
      </c>
      <c r="AL26" s="75">
        <v>12</v>
      </c>
      <c r="AM26" s="59">
        <f t="shared" si="7"/>
        <v>96</v>
      </c>
      <c r="AN26" s="27">
        <f t="shared" si="8"/>
        <v>5</v>
      </c>
      <c r="AO26" s="63">
        <f t="shared" si="1"/>
        <v>101</v>
      </c>
      <c r="AP26" s="75">
        <v>4</v>
      </c>
      <c r="AQ26" s="75">
        <v>8</v>
      </c>
      <c r="AR26" s="75">
        <v>9</v>
      </c>
    </row>
    <row r="27" spans="1:44" s="28" customFormat="1" ht="13.5" thickBot="1">
      <c r="A27" s="22">
        <v>71009740</v>
      </c>
      <c r="B27" s="23" t="s">
        <v>41</v>
      </c>
      <c r="C27" s="23">
        <v>2500</v>
      </c>
      <c r="D27" s="23" t="s">
        <v>42</v>
      </c>
      <c r="E27" s="24">
        <v>12021</v>
      </c>
      <c r="F27" s="26">
        <f t="shared" si="2"/>
        <v>0.4670861072806452</v>
      </c>
      <c r="G27" s="75">
        <v>0</v>
      </c>
      <c r="H27" s="75">
        <v>8099</v>
      </c>
      <c r="I27" s="75">
        <v>2</v>
      </c>
      <c r="J27" s="75">
        <v>36</v>
      </c>
      <c r="K27" s="75">
        <v>1902</v>
      </c>
      <c r="L27" s="75">
        <v>0</v>
      </c>
      <c r="M27" s="75">
        <v>12149</v>
      </c>
      <c r="N27" s="75">
        <v>0</v>
      </c>
      <c r="O27" s="75">
        <v>1075</v>
      </c>
      <c r="P27" s="75">
        <v>13</v>
      </c>
      <c r="Q27" s="75">
        <v>0</v>
      </c>
      <c r="R27" s="49">
        <v>0</v>
      </c>
      <c r="S27" s="75">
        <v>0</v>
      </c>
      <c r="T27" s="75">
        <v>0</v>
      </c>
      <c r="U27" s="49">
        <f t="shared" si="3"/>
        <v>13237</v>
      </c>
      <c r="V27" s="75">
        <v>13237</v>
      </c>
      <c r="W27" s="75">
        <v>8139</v>
      </c>
      <c r="X27" s="75">
        <v>0</v>
      </c>
      <c r="Y27" s="75">
        <v>0</v>
      </c>
      <c r="Z27" s="75">
        <v>0</v>
      </c>
      <c r="AA27" s="75">
        <v>1867</v>
      </c>
      <c r="AB27" s="75">
        <v>0</v>
      </c>
      <c r="AC27" s="75">
        <v>0</v>
      </c>
      <c r="AD27" s="72">
        <f t="shared" si="4"/>
        <v>23243</v>
      </c>
      <c r="AE27" s="73">
        <f t="shared" si="5"/>
        <v>13237</v>
      </c>
      <c r="AF27" s="25">
        <f t="shared" si="6"/>
        <v>0</v>
      </c>
      <c r="AG27" s="26">
        <f t="shared" si="0"/>
        <v>0</v>
      </c>
      <c r="AH27" s="75">
        <v>0</v>
      </c>
      <c r="AI27" s="75">
        <v>51</v>
      </c>
      <c r="AJ27" s="75">
        <v>7</v>
      </c>
      <c r="AK27" s="75">
        <v>85</v>
      </c>
      <c r="AL27" s="75">
        <v>0</v>
      </c>
      <c r="AM27" s="59">
        <f t="shared" si="7"/>
        <v>136</v>
      </c>
      <c r="AN27" s="27">
        <f t="shared" si="8"/>
        <v>7</v>
      </c>
      <c r="AO27" s="63">
        <f t="shared" si="1"/>
        <v>143</v>
      </c>
      <c r="AP27" s="75">
        <v>3</v>
      </c>
      <c r="AQ27" s="75">
        <v>9</v>
      </c>
      <c r="AR27" s="75">
        <v>10</v>
      </c>
    </row>
    <row r="28" spans="1:44" s="28" customFormat="1" ht="13.5" thickBot="1">
      <c r="A28" s="22">
        <v>71009938</v>
      </c>
      <c r="B28" s="23" t="s">
        <v>43</v>
      </c>
      <c r="C28" s="23">
        <v>2610</v>
      </c>
      <c r="D28" s="23" t="s">
        <v>44</v>
      </c>
      <c r="E28" s="24">
        <v>11002</v>
      </c>
      <c r="F28" s="26">
        <f t="shared" si="2"/>
        <v>0.4455117518841747</v>
      </c>
      <c r="G28" s="75">
        <v>0</v>
      </c>
      <c r="H28" s="75">
        <v>6917</v>
      </c>
      <c r="I28" s="75">
        <v>58</v>
      </c>
      <c r="J28" s="75">
        <v>4</v>
      </c>
      <c r="K28" s="75">
        <v>2828</v>
      </c>
      <c r="L28" s="75">
        <v>0</v>
      </c>
      <c r="M28" s="75">
        <v>14286</v>
      </c>
      <c r="N28" s="75">
        <v>0</v>
      </c>
      <c r="O28" s="75">
        <v>1356</v>
      </c>
      <c r="P28" s="75">
        <v>82</v>
      </c>
      <c r="Q28" s="75">
        <v>0</v>
      </c>
      <c r="R28" s="49">
        <v>0</v>
      </c>
      <c r="S28" s="75">
        <v>0</v>
      </c>
      <c r="T28" s="75">
        <v>0</v>
      </c>
      <c r="U28" s="49">
        <f t="shared" si="3"/>
        <v>15724</v>
      </c>
      <c r="V28" s="75">
        <v>15725</v>
      </c>
      <c r="W28" s="75">
        <v>6968</v>
      </c>
      <c r="X28" s="75">
        <v>0</v>
      </c>
      <c r="Y28" s="75">
        <v>0</v>
      </c>
      <c r="Z28" s="75">
        <v>0</v>
      </c>
      <c r="AA28" s="75">
        <v>2655</v>
      </c>
      <c r="AB28" s="75">
        <v>0</v>
      </c>
      <c r="AC28" s="75">
        <v>0</v>
      </c>
      <c r="AD28" s="72">
        <f t="shared" si="4"/>
        <v>25348</v>
      </c>
      <c r="AE28" s="73">
        <f t="shared" si="5"/>
        <v>15725</v>
      </c>
      <c r="AF28" s="25">
        <f t="shared" si="6"/>
        <v>1</v>
      </c>
      <c r="AG28" s="26">
        <f t="shared" si="0"/>
        <v>3.9450844248066906E-05</v>
      </c>
      <c r="AH28" s="75">
        <v>0</v>
      </c>
      <c r="AI28" s="75">
        <v>35</v>
      </c>
      <c r="AJ28" s="75">
        <v>8</v>
      </c>
      <c r="AK28" s="75">
        <v>122</v>
      </c>
      <c r="AL28" s="75">
        <v>0</v>
      </c>
      <c r="AM28" s="59">
        <f t="shared" si="7"/>
        <v>157</v>
      </c>
      <c r="AN28" s="27">
        <f t="shared" si="8"/>
        <v>8</v>
      </c>
      <c r="AO28" s="63">
        <f t="shared" si="1"/>
        <v>165</v>
      </c>
      <c r="AP28" s="75">
        <v>16</v>
      </c>
      <c r="AQ28" s="75">
        <v>10</v>
      </c>
      <c r="AR28" s="75">
        <v>5</v>
      </c>
    </row>
    <row r="29" spans="1:44" s="28" customFormat="1" ht="13.5" thickBot="1">
      <c r="A29" s="22">
        <v>71011027</v>
      </c>
      <c r="B29" s="23" t="s">
        <v>45</v>
      </c>
      <c r="C29" s="23">
        <v>1000</v>
      </c>
      <c r="D29" s="23" t="s">
        <v>46</v>
      </c>
      <c r="E29" s="24">
        <v>21004</v>
      </c>
      <c r="F29" s="26">
        <f>((H29+I29+J29+N29+G29+T29)/156+(K29+L29)/365+(AR29/2)+AP29+AQ29)/((H29+I29+J29+N29+G29+T29)/156+(K29+L29)/365+(AR29/2)+AP29+AQ29+((M29+O29+P29+Q29+R29+S29)/156))</f>
        <v>0.4486102700681762</v>
      </c>
      <c r="G29" s="75">
        <v>19</v>
      </c>
      <c r="H29" s="75">
        <v>8221</v>
      </c>
      <c r="I29" s="75">
        <v>26</v>
      </c>
      <c r="J29" s="75">
        <v>276</v>
      </c>
      <c r="K29" s="75">
        <v>3377</v>
      </c>
      <c r="L29" s="75">
        <v>0</v>
      </c>
      <c r="M29" s="75">
        <v>13979</v>
      </c>
      <c r="N29" s="75">
        <v>0</v>
      </c>
      <c r="O29" s="75">
        <v>1266</v>
      </c>
      <c r="P29" s="75">
        <v>0</v>
      </c>
      <c r="Q29" s="75">
        <v>0</v>
      </c>
      <c r="R29" s="49">
        <v>0</v>
      </c>
      <c r="S29" s="75">
        <v>0</v>
      </c>
      <c r="T29" s="75">
        <v>0</v>
      </c>
      <c r="U29" s="49">
        <f t="shared" si="3"/>
        <v>15245</v>
      </c>
      <c r="V29" s="75">
        <v>15259</v>
      </c>
      <c r="W29" s="75">
        <v>8523</v>
      </c>
      <c r="X29" s="75">
        <v>19</v>
      </c>
      <c r="Y29" s="75">
        <v>0</v>
      </c>
      <c r="Z29" s="75">
        <v>0</v>
      </c>
      <c r="AA29" s="75">
        <v>3323</v>
      </c>
      <c r="AB29" s="75">
        <v>0</v>
      </c>
      <c r="AC29" s="75">
        <v>0</v>
      </c>
      <c r="AD29" s="72">
        <f t="shared" si="4"/>
        <v>27124</v>
      </c>
      <c r="AE29" s="73">
        <f t="shared" si="5"/>
        <v>15259</v>
      </c>
      <c r="AF29" s="25">
        <f>AE29-U29</f>
        <v>14</v>
      </c>
      <c r="AG29" s="26">
        <f t="shared" si="0"/>
        <v>0.0005161480607580003</v>
      </c>
      <c r="AH29" s="75">
        <v>0</v>
      </c>
      <c r="AI29" s="75">
        <v>61</v>
      </c>
      <c r="AJ29" s="75">
        <v>10</v>
      </c>
      <c r="AK29" s="75">
        <v>109</v>
      </c>
      <c r="AL29" s="75">
        <v>0</v>
      </c>
      <c r="AM29" s="59">
        <f t="shared" si="7"/>
        <v>170</v>
      </c>
      <c r="AN29" s="27">
        <f t="shared" si="8"/>
        <v>10</v>
      </c>
      <c r="AO29" s="63">
        <f t="shared" si="1"/>
        <v>180</v>
      </c>
      <c r="AP29" s="75">
        <v>4</v>
      </c>
      <c r="AQ29" s="75">
        <v>5</v>
      </c>
      <c r="AR29" s="75">
        <v>13</v>
      </c>
    </row>
    <row r="30" spans="1:44" s="28" customFormat="1" ht="13.5" thickBot="1">
      <c r="A30" s="22">
        <v>71011126</v>
      </c>
      <c r="B30" s="23" t="s">
        <v>47</v>
      </c>
      <c r="C30" s="23">
        <v>1180</v>
      </c>
      <c r="D30" s="23" t="s">
        <v>36</v>
      </c>
      <c r="E30" s="24">
        <v>21016</v>
      </c>
      <c r="F30" s="26">
        <f t="shared" si="2"/>
        <v>0.4189744905318023</v>
      </c>
      <c r="G30" s="75">
        <v>733</v>
      </c>
      <c r="H30" s="75">
        <v>5448</v>
      </c>
      <c r="I30" s="75">
        <v>117</v>
      </c>
      <c r="J30" s="75">
        <v>0</v>
      </c>
      <c r="K30" s="75">
        <v>3635</v>
      </c>
      <c r="L30" s="75">
        <v>0</v>
      </c>
      <c r="M30" s="75">
        <v>13615</v>
      </c>
      <c r="N30" s="75">
        <v>0</v>
      </c>
      <c r="O30" s="75">
        <v>843</v>
      </c>
      <c r="P30" s="75">
        <v>0</v>
      </c>
      <c r="Q30" s="75">
        <v>0</v>
      </c>
      <c r="R30" s="49">
        <v>0</v>
      </c>
      <c r="S30" s="75">
        <v>0</v>
      </c>
      <c r="T30" s="75">
        <v>0</v>
      </c>
      <c r="U30" s="49">
        <f t="shared" si="3"/>
        <v>14458</v>
      </c>
      <c r="V30" s="75">
        <v>14458</v>
      </c>
      <c r="W30" s="75">
        <v>5565</v>
      </c>
      <c r="X30" s="75">
        <v>733</v>
      </c>
      <c r="Y30" s="75">
        <v>0</v>
      </c>
      <c r="Z30" s="75">
        <v>0</v>
      </c>
      <c r="AA30" s="75">
        <v>3521</v>
      </c>
      <c r="AB30" s="75">
        <v>0</v>
      </c>
      <c r="AC30" s="75">
        <v>0</v>
      </c>
      <c r="AD30" s="72">
        <f t="shared" si="4"/>
        <v>24277</v>
      </c>
      <c r="AE30" s="73">
        <f t="shared" si="5"/>
        <v>14458</v>
      </c>
      <c r="AF30" s="25">
        <f t="shared" si="6"/>
        <v>0</v>
      </c>
      <c r="AG30" s="26">
        <f t="shared" si="0"/>
        <v>0</v>
      </c>
      <c r="AH30" s="75">
        <v>3</v>
      </c>
      <c r="AI30" s="75">
        <v>41</v>
      </c>
      <c r="AJ30" s="75">
        <v>10</v>
      </c>
      <c r="AK30" s="75">
        <v>103</v>
      </c>
      <c r="AL30" s="75">
        <v>0</v>
      </c>
      <c r="AM30" s="59">
        <f t="shared" si="7"/>
        <v>144</v>
      </c>
      <c r="AN30" s="27">
        <f>AH30+AJ30</f>
        <v>13</v>
      </c>
      <c r="AO30" s="63">
        <f t="shared" si="1"/>
        <v>157</v>
      </c>
      <c r="AP30" s="75">
        <v>6</v>
      </c>
      <c r="AQ30" s="75">
        <v>6</v>
      </c>
      <c r="AR30" s="75">
        <v>9</v>
      </c>
    </row>
    <row r="31" spans="1:44" s="28" customFormat="1" ht="13.5" thickBot="1">
      <c r="A31" s="22">
        <v>71011720</v>
      </c>
      <c r="B31" s="23" t="s">
        <v>41</v>
      </c>
      <c r="C31" s="23">
        <v>8800</v>
      </c>
      <c r="D31" s="23" t="s">
        <v>48</v>
      </c>
      <c r="E31" s="24">
        <v>36015</v>
      </c>
      <c r="F31" s="26">
        <f t="shared" si="2"/>
        <v>0.41383623493418925</v>
      </c>
      <c r="G31" s="75">
        <v>0</v>
      </c>
      <c r="H31" s="75">
        <v>13499</v>
      </c>
      <c r="I31" s="75">
        <v>82</v>
      </c>
      <c r="J31" s="75">
        <v>36</v>
      </c>
      <c r="K31" s="75">
        <v>8015</v>
      </c>
      <c r="L31" s="75">
        <v>0</v>
      </c>
      <c r="M31" s="75">
        <v>28843</v>
      </c>
      <c r="N31" s="75">
        <v>0</v>
      </c>
      <c r="O31" s="75">
        <v>3028</v>
      </c>
      <c r="P31" s="75">
        <v>2</v>
      </c>
      <c r="Q31" s="75">
        <v>0</v>
      </c>
      <c r="R31" s="49">
        <v>0</v>
      </c>
      <c r="S31" s="75">
        <v>0</v>
      </c>
      <c r="T31" s="75">
        <v>0</v>
      </c>
      <c r="U31" s="49">
        <f t="shared" si="3"/>
        <v>31873</v>
      </c>
      <c r="V31" s="75">
        <v>31902</v>
      </c>
      <c r="W31" s="75">
        <v>13545</v>
      </c>
      <c r="X31" s="75">
        <v>0</v>
      </c>
      <c r="Y31" s="75">
        <v>0</v>
      </c>
      <c r="Z31" s="75">
        <v>0</v>
      </c>
      <c r="AA31" s="75">
        <v>7712</v>
      </c>
      <c r="AB31" s="75">
        <v>0</v>
      </c>
      <c r="AC31" s="75">
        <v>0</v>
      </c>
      <c r="AD31" s="72">
        <f>SUM(V31:AC31)</f>
        <v>53159</v>
      </c>
      <c r="AE31" s="73">
        <f t="shared" si="5"/>
        <v>31902</v>
      </c>
      <c r="AF31" s="25">
        <f t="shared" si="6"/>
        <v>29</v>
      </c>
      <c r="AG31" s="26">
        <f t="shared" si="0"/>
        <v>0.0005455332116856976</v>
      </c>
      <c r="AH31" s="75">
        <v>0</v>
      </c>
      <c r="AI31" s="75">
        <v>89</v>
      </c>
      <c r="AJ31" s="75">
        <v>24</v>
      </c>
      <c r="AK31" s="75">
        <v>219</v>
      </c>
      <c r="AL31" s="75">
        <v>0</v>
      </c>
      <c r="AM31" s="59">
        <f t="shared" si="7"/>
        <v>308</v>
      </c>
      <c r="AN31" s="27">
        <f t="shared" si="8"/>
        <v>24</v>
      </c>
      <c r="AO31" s="63">
        <f t="shared" si="1"/>
        <v>332</v>
      </c>
      <c r="AP31" s="75">
        <v>13</v>
      </c>
      <c r="AQ31" s="75">
        <v>16</v>
      </c>
      <c r="AR31" s="75">
        <v>12</v>
      </c>
    </row>
    <row r="32" spans="1:44" s="28" customFormat="1" ht="13.5" thickBot="1">
      <c r="A32" s="22">
        <v>71012611</v>
      </c>
      <c r="B32" s="23" t="s">
        <v>49</v>
      </c>
      <c r="C32" s="23">
        <v>9300</v>
      </c>
      <c r="D32" s="23" t="s">
        <v>50</v>
      </c>
      <c r="E32" s="24">
        <v>41002</v>
      </c>
      <c r="F32" s="26">
        <f t="shared" si="2"/>
        <v>0.3705843224551782</v>
      </c>
      <c r="G32" s="75">
        <v>0</v>
      </c>
      <c r="H32" s="75">
        <v>4623</v>
      </c>
      <c r="I32" s="75">
        <v>84</v>
      </c>
      <c r="J32" s="75">
        <v>0</v>
      </c>
      <c r="K32" s="75">
        <v>5681</v>
      </c>
      <c r="L32" s="75">
        <v>0</v>
      </c>
      <c r="M32" s="75">
        <v>19121</v>
      </c>
      <c r="N32" s="75">
        <v>146</v>
      </c>
      <c r="O32" s="75">
        <v>1983</v>
      </c>
      <c r="P32" s="75">
        <v>6</v>
      </c>
      <c r="Q32" s="75">
        <v>0</v>
      </c>
      <c r="R32" s="49">
        <v>0</v>
      </c>
      <c r="S32" s="75">
        <v>0</v>
      </c>
      <c r="T32" s="75">
        <v>0</v>
      </c>
      <c r="U32" s="49">
        <f t="shared" si="3"/>
        <v>21256</v>
      </c>
      <c r="V32" s="75">
        <v>21092</v>
      </c>
      <c r="W32" s="75">
        <v>4707</v>
      </c>
      <c r="X32" s="75">
        <v>0</v>
      </c>
      <c r="Y32" s="75">
        <v>0</v>
      </c>
      <c r="Z32" s="75">
        <v>147</v>
      </c>
      <c r="AA32" s="75">
        <v>5352</v>
      </c>
      <c r="AB32" s="75">
        <v>0</v>
      </c>
      <c r="AC32" s="75">
        <v>0</v>
      </c>
      <c r="AD32" s="72">
        <f t="shared" si="4"/>
        <v>31298</v>
      </c>
      <c r="AE32" s="73">
        <f t="shared" si="5"/>
        <v>21239</v>
      </c>
      <c r="AF32" s="25">
        <f t="shared" si="6"/>
        <v>-17</v>
      </c>
      <c r="AG32" s="26">
        <f t="shared" si="0"/>
        <v>-0.0005431656974886574</v>
      </c>
      <c r="AH32" s="75">
        <v>0</v>
      </c>
      <c r="AI32" s="75">
        <v>46</v>
      </c>
      <c r="AJ32" s="75">
        <v>17</v>
      </c>
      <c r="AK32" s="75">
        <v>116</v>
      </c>
      <c r="AL32" s="75">
        <v>3</v>
      </c>
      <c r="AM32" s="59">
        <f t="shared" si="7"/>
        <v>165</v>
      </c>
      <c r="AN32" s="27">
        <f t="shared" si="8"/>
        <v>17</v>
      </c>
      <c r="AO32" s="63">
        <f t="shared" si="1"/>
        <v>182</v>
      </c>
      <c r="AP32" s="75">
        <v>17</v>
      </c>
      <c r="AQ32" s="75">
        <v>11</v>
      </c>
      <c r="AR32" s="75">
        <v>10</v>
      </c>
    </row>
    <row r="33" spans="1:44" s="28" customFormat="1" ht="13.5" thickBot="1">
      <c r="A33" s="22">
        <v>71014094</v>
      </c>
      <c r="B33" s="23" t="s">
        <v>51</v>
      </c>
      <c r="C33" s="23">
        <v>8310</v>
      </c>
      <c r="D33" s="23" t="s">
        <v>30</v>
      </c>
      <c r="E33" s="24">
        <v>31005</v>
      </c>
      <c r="F33" s="26">
        <f t="shared" si="2"/>
        <v>0.7036398523340543</v>
      </c>
      <c r="G33" s="75">
        <v>0</v>
      </c>
      <c r="H33" s="75">
        <v>24332</v>
      </c>
      <c r="I33" s="75">
        <v>0</v>
      </c>
      <c r="J33" s="75">
        <v>1215</v>
      </c>
      <c r="K33" s="75">
        <v>3052</v>
      </c>
      <c r="L33" s="75">
        <v>0</v>
      </c>
      <c r="M33" s="75">
        <v>11929</v>
      </c>
      <c r="N33" s="75">
        <v>0</v>
      </c>
      <c r="O33" s="75">
        <v>563</v>
      </c>
      <c r="P33" s="75">
        <v>0</v>
      </c>
      <c r="Q33" s="75">
        <v>0</v>
      </c>
      <c r="R33" s="49">
        <v>0</v>
      </c>
      <c r="S33" s="75">
        <v>0</v>
      </c>
      <c r="T33" s="75">
        <v>0</v>
      </c>
      <c r="U33" s="49">
        <f t="shared" si="3"/>
        <v>12492</v>
      </c>
      <c r="V33" s="75">
        <v>12492</v>
      </c>
      <c r="W33" s="75">
        <v>25547</v>
      </c>
      <c r="X33" s="75">
        <v>0</v>
      </c>
      <c r="Y33" s="75">
        <v>0</v>
      </c>
      <c r="Z33" s="75">
        <v>0</v>
      </c>
      <c r="AA33" s="75">
        <v>2951</v>
      </c>
      <c r="AB33" s="75">
        <v>0</v>
      </c>
      <c r="AC33" s="75">
        <v>0</v>
      </c>
      <c r="AD33" s="72">
        <f t="shared" si="4"/>
        <v>40990</v>
      </c>
      <c r="AE33" s="73">
        <f>V33+Z33+AB33</f>
        <v>12492</v>
      </c>
      <c r="AF33" s="25">
        <f t="shared" si="6"/>
        <v>0</v>
      </c>
      <c r="AG33" s="26">
        <f t="shared" si="0"/>
        <v>0</v>
      </c>
      <c r="AH33" s="75">
        <v>0</v>
      </c>
      <c r="AI33" s="75">
        <v>162</v>
      </c>
      <c r="AJ33" s="75">
        <v>6</v>
      </c>
      <c r="AK33" s="75">
        <v>84</v>
      </c>
      <c r="AL33" s="75">
        <v>0</v>
      </c>
      <c r="AM33" s="59">
        <f>AI33+AK33+AL33</f>
        <v>246</v>
      </c>
      <c r="AN33" s="27">
        <f t="shared" si="8"/>
        <v>6</v>
      </c>
      <c r="AO33" s="63">
        <f t="shared" si="1"/>
        <v>252</v>
      </c>
      <c r="AP33" s="75">
        <v>12</v>
      </c>
      <c r="AQ33" s="75">
        <v>3</v>
      </c>
      <c r="AR33" s="75">
        <v>6</v>
      </c>
    </row>
    <row r="34" spans="1:44" s="28" customFormat="1" ht="13.5" thickBot="1">
      <c r="A34" s="22">
        <v>71014391</v>
      </c>
      <c r="B34" s="23" t="s">
        <v>52</v>
      </c>
      <c r="C34" s="23">
        <v>1090</v>
      </c>
      <c r="D34" s="23" t="s">
        <v>46</v>
      </c>
      <c r="E34" s="24">
        <v>21010</v>
      </c>
      <c r="F34" s="26">
        <f t="shared" si="2"/>
        <v>0.4819528622575757</v>
      </c>
      <c r="G34" s="75">
        <v>5</v>
      </c>
      <c r="H34" s="75">
        <v>4093</v>
      </c>
      <c r="I34" s="75">
        <v>7</v>
      </c>
      <c r="J34" s="75">
        <v>26</v>
      </c>
      <c r="K34" s="75">
        <v>9608</v>
      </c>
      <c r="L34" s="75">
        <v>0</v>
      </c>
      <c r="M34" s="75">
        <v>12571</v>
      </c>
      <c r="N34" s="75">
        <v>0</v>
      </c>
      <c r="O34" s="75">
        <v>1230</v>
      </c>
      <c r="P34" s="75">
        <v>0</v>
      </c>
      <c r="Q34" s="75">
        <v>0</v>
      </c>
      <c r="R34" s="76">
        <v>0</v>
      </c>
      <c r="S34" s="75">
        <v>0</v>
      </c>
      <c r="T34" s="75">
        <v>0</v>
      </c>
      <c r="U34" s="49">
        <f>M34+N34+O34+P34+Q34+R34+S34</f>
        <v>13801</v>
      </c>
      <c r="V34" s="75">
        <v>13876</v>
      </c>
      <c r="W34" s="75">
        <v>4128</v>
      </c>
      <c r="X34" s="75">
        <v>5</v>
      </c>
      <c r="Y34" s="75">
        <v>5</v>
      </c>
      <c r="Z34" s="75">
        <v>0</v>
      </c>
      <c r="AA34" s="75">
        <v>8765</v>
      </c>
      <c r="AB34" s="75">
        <v>0</v>
      </c>
      <c r="AC34" s="75">
        <v>0</v>
      </c>
      <c r="AD34" s="72">
        <f t="shared" si="4"/>
        <v>26779</v>
      </c>
      <c r="AE34" s="73">
        <f>V34+Z34+AB34</f>
        <v>13876</v>
      </c>
      <c r="AF34" s="25">
        <f t="shared" si="6"/>
        <v>75</v>
      </c>
      <c r="AG34" s="26">
        <f t="shared" si="0"/>
        <v>0.0028007020426453564</v>
      </c>
      <c r="AH34" s="75">
        <v>0</v>
      </c>
      <c r="AI34" s="75">
        <v>28</v>
      </c>
      <c r="AJ34" s="75">
        <v>29</v>
      </c>
      <c r="AK34" s="75">
        <v>90</v>
      </c>
      <c r="AL34" s="75">
        <v>0</v>
      </c>
      <c r="AM34" s="59">
        <f>AI34+AK34+AL34</f>
        <v>118</v>
      </c>
      <c r="AN34" s="27">
        <f t="shared" si="8"/>
        <v>29</v>
      </c>
      <c r="AO34" s="63">
        <f t="shared" si="1"/>
        <v>147</v>
      </c>
      <c r="AP34" s="75">
        <v>16</v>
      </c>
      <c r="AQ34" s="75">
        <v>7</v>
      </c>
      <c r="AR34" s="75">
        <v>13</v>
      </c>
    </row>
    <row r="35" spans="1:44" s="28" customFormat="1" ht="13.5" thickBot="1">
      <c r="A35" s="22">
        <v>71014688</v>
      </c>
      <c r="B35" s="23" t="s">
        <v>53</v>
      </c>
      <c r="C35" s="23">
        <v>7100</v>
      </c>
      <c r="D35" s="23" t="s">
        <v>54</v>
      </c>
      <c r="E35" s="24">
        <v>55022</v>
      </c>
      <c r="F35" s="26">
        <f t="shared" si="2"/>
        <v>0.4186223308804686</v>
      </c>
      <c r="G35" s="75">
        <v>0</v>
      </c>
      <c r="H35" s="75">
        <v>5356</v>
      </c>
      <c r="I35" s="75">
        <v>4</v>
      </c>
      <c r="J35" s="75">
        <v>41</v>
      </c>
      <c r="K35" s="75">
        <v>577</v>
      </c>
      <c r="L35" s="75">
        <v>0</v>
      </c>
      <c r="M35" s="75">
        <v>11673</v>
      </c>
      <c r="N35" s="75">
        <v>0</v>
      </c>
      <c r="O35" s="75">
        <v>720</v>
      </c>
      <c r="P35" s="75">
        <v>0</v>
      </c>
      <c r="Q35" s="75">
        <v>0</v>
      </c>
      <c r="R35" s="49">
        <v>0</v>
      </c>
      <c r="S35" s="75">
        <v>0</v>
      </c>
      <c r="T35" s="75">
        <v>0</v>
      </c>
      <c r="U35" s="49">
        <f t="shared" si="3"/>
        <v>12393</v>
      </c>
      <c r="V35" s="75">
        <v>12393</v>
      </c>
      <c r="W35" s="75">
        <v>5401</v>
      </c>
      <c r="X35" s="75">
        <v>0</v>
      </c>
      <c r="Y35" s="75">
        <v>0</v>
      </c>
      <c r="Z35" s="75">
        <v>0</v>
      </c>
      <c r="AA35" s="75">
        <v>571</v>
      </c>
      <c r="AB35" s="75">
        <v>0</v>
      </c>
      <c r="AC35" s="75">
        <v>0</v>
      </c>
      <c r="AD35" s="72">
        <f t="shared" si="4"/>
        <v>18365</v>
      </c>
      <c r="AE35" s="73">
        <f t="shared" si="5"/>
        <v>12393</v>
      </c>
      <c r="AF35" s="25">
        <f t="shared" si="6"/>
        <v>0</v>
      </c>
      <c r="AG35" s="26">
        <f t="shared" si="0"/>
        <v>0</v>
      </c>
      <c r="AH35" s="75">
        <v>0</v>
      </c>
      <c r="AI35" s="75">
        <v>41</v>
      </c>
      <c r="AJ35" s="75">
        <v>1</v>
      </c>
      <c r="AK35" s="75">
        <v>86</v>
      </c>
      <c r="AL35" s="75">
        <v>0</v>
      </c>
      <c r="AM35" s="59">
        <f t="shared" si="7"/>
        <v>127</v>
      </c>
      <c r="AN35" s="27">
        <f t="shared" si="8"/>
        <v>1</v>
      </c>
      <c r="AO35" s="63">
        <f t="shared" si="1"/>
        <v>128</v>
      </c>
      <c r="AP35" s="75">
        <v>5</v>
      </c>
      <c r="AQ35" s="75">
        <v>14</v>
      </c>
      <c r="AR35" s="75">
        <v>4</v>
      </c>
    </row>
    <row r="36" spans="1:44" s="28" customFormat="1" ht="13.5" thickBot="1">
      <c r="A36" s="22">
        <v>71015084</v>
      </c>
      <c r="B36" s="23" t="s">
        <v>55</v>
      </c>
      <c r="C36" s="23">
        <v>1020</v>
      </c>
      <c r="D36" s="23" t="s">
        <v>36</v>
      </c>
      <c r="E36" s="24">
        <v>21004</v>
      </c>
      <c r="F36" s="26">
        <f>((H36+I36+J36+N36+G36+T36)/156+(K36+L36)/365+(AR36/2)+AP36+AQ36)/((H36+I36+J36+N36+G36+T36)/156+(K36+L36)/365+(AR36/2)+AP36+AQ36+((M36+O36+P36+Q36+R36+S36)/156))</f>
        <v>0.7051712267500799</v>
      </c>
      <c r="G36" s="75">
        <v>0</v>
      </c>
      <c r="H36" s="75">
        <v>0</v>
      </c>
      <c r="I36" s="75">
        <v>0</v>
      </c>
      <c r="J36" s="75">
        <v>0</v>
      </c>
      <c r="K36" s="75">
        <v>572</v>
      </c>
      <c r="L36" s="75">
        <v>51</v>
      </c>
      <c r="M36" s="75">
        <v>224</v>
      </c>
      <c r="N36" s="75">
        <v>0</v>
      </c>
      <c r="O36" s="75">
        <v>18</v>
      </c>
      <c r="P36" s="75">
        <v>0</v>
      </c>
      <c r="Q36" s="75">
        <v>618</v>
      </c>
      <c r="R36" s="49">
        <v>0</v>
      </c>
      <c r="S36" s="75">
        <v>34</v>
      </c>
      <c r="T36" s="75">
        <v>0</v>
      </c>
      <c r="U36" s="49">
        <f t="shared" si="3"/>
        <v>894</v>
      </c>
      <c r="V36" s="75">
        <v>242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652</v>
      </c>
      <c r="AC36" s="75">
        <v>0</v>
      </c>
      <c r="AD36" s="72">
        <f t="shared" si="4"/>
        <v>894</v>
      </c>
      <c r="AE36" s="73">
        <f t="shared" si="5"/>
        <v>894</v>
      </c>
      <c r="AF36" s="25">
        <f>AE36-U36</f>
        <v>0</v>
      </c>
      <c r="AG36" s="26">
        <f t="shared" si="0"/>
        <v>0</v>
      </c>
      <c r="AH36" s="75">
        <v>0</v>
      </c>
      <c r="AI36" s="75">
        <v>0</v>
      </c>
      <c r="AJ36" s="75">
        <v>3</v>
      </c>
      <c r="AK36" s="75">
        <v>7</v>
      </c>
      <c r="AL36" s="75">
        <v>0</v>
      </c>
      <c r="AM36" s="59">
        <f t="shared" si="7"/>
        <v>7</v>
      </c>
      <c r="AN36" s="27">
        <f t="shared" si="8"/>
        <v>3</v>
      </c>
      <c r="AO36" s="63">
        <f t="shared" si="1"/>
        <v>10</v>
      </c>
      <c r="AP36" s="75">
        <v>8</v>
      </c>
      <c r="AQ36" s="75">
        <v>3</v>
      </c>
      <c r="AR36" s="75">
        <v>2</v>
      </c>
    </row>
    <row r="37" spans="1:44" s="28" customFormat="1" ht="13.5" thickBot="1">
      <c r="A37" s="22">
        <v>71016470</v>
      </c>
      <c r="B37" s="23" t="s">
        <v>56</v>
      </c>
      <c r="C37" s="23">
        <v>6900</v>
      </c>
      <c r="D37" s="23" t="s">
        <v>57</v>
      </c>
      <c r="E37" s="24">
        <v>83034</v>
      </c>
      <c r="F37" s="26">
        <f t="shared" si="2"/>
        <v>0.48743860616476803</v>
      </c>
      <c r="G37" s="75">
        <v>1254</v>
      </c>
      <c r="H37" s="75">
        <v>8949</v>
      </c>
      <c r="I37" s="75">
        <v>101</v>
      </c>
      <c r="J37" s="75">
        <v>0</v>
      </c>
      <c r="K37" s="75">
        <v>1233</v>
      </c>
      <c r="L37" s="75">
        <v>0</v>
      </c>
      <c r="M37" s="75">
        <v>14004</v>
      </c>
      <c r="N37" s="75">
        <v>0</v>
      </c>
      <c r="O37" s="75">
        <v>584</v>
      </c>
      <c r="P37" s="75">
        <v>0</v>
      </c>
      <c r="Q37" s="75">
        <v>0</v>
      </c>
      <c r="R37" s="49">
        <v>0</v>
      </c>
      <c r="S37" s="75">
        <v>0</v>
      </c>
      <c r="T37" s="75">
        <v>0</v>
      </c>
      <c r="U37" s="49">
        <f>M37+N37+O37+P37+Q37+R37+S37</f>
        <v>14588</v>
      </c>
      <c r="V37" s="75">
        <v>14772</v>
      </c>
      <c r="W37" s="75">
        <v>9050</v>
      </c>
      <c r="X37" s="75">
        <v>1254</v>
      </c>
      <c r="Y37" s="75">
        <v>0</v>
      </c>
      <c r="Z37" s="75">
        <v>0</v>
      </c>
      <c r="AA37" s="75">
        <v>1676</v>
      </c>
      <c r="AB37" s="75">
        <v>0</v>
      </c>
      <c r="AC37" s="75">
        <v>0</v>
      </c>
      <c r="AD37" s="72">
        <f t="shared" si="4"/>
        <v>26752</v>
      </c>
      <c r="AE37" s="73">
        <f t="shared" si="5"/>
        <v>14772</v>
      </c>
      <c r="AF37" s="25">
        <f t="shared" si="6"/>
        <v>184</v>
      </c>
      <c r="AG37" s="26">
        <f t="shared" si="0"/>
        <v>0.00687799043062201</v>
      </c>
      <c r="AH37" s="75">
        <v>5</v>
      </c>
      <c r="AI37" s="75">
        <v>59</v>
      </c>
      <c r="AJ37" s="75">
        <v>5</v>
      </c>
      <c r="AK37" s="75">
        <v>88</v>
      </c>
      <c r="AL37" s="75">
        <v>0</v>
      </c>
      <c r="AM37" s="59">
        <f t="shared" si="7"/>
        <v>147</v>
      </c>
      <c r="AN37" s="27">
        <f t="shared" si="8"/>
        <v>10</v>
      </c>
      <c r="AO37" s="63">
        <f t="shared" si="1"/>
        <v>157</v>
      </c>
      <c r="AP37" s="75">
        <v>7</v>
      </c>
      <c r="AQ37" s="75">
        <v>9</v>
      </c>
      <c r="AR37" s="75">
        <v>7</v>
      </c>
    </row>
    <row r="38" spans="1:44" s="28" customFormat="1" ht="13.5" thickBot="1">
      <c r="A38" s="22">
        <v>71016668</v>
      </c>
      <c r="B38" s="23" t="s">
        <v>58</v>
      </c>
      <c r="C38" s="23">
        <v>5000</v>
      </c>
      <c r="D38" s="23" t="s">
        <v>12</v>
      </c>
      <c r="E38" s="24">
        <v>92094</v>
      </c>
      <c r="F38" s="26">
        <f t="shared" si="2"/>
        <v>0.4405283480642666</v>
      </c>
      <c r="G38" s="75">
        <v>592</v>
      </c>
      <c r="H38" s="75">
        <v>5979</v>
      </c>
      <c r="I38" s="75">
        <v>26</v>
      </c>
      <c r="J38" s="75">
        <v>0</v>
      </c>
      <c r="K38" s="75">
        <v>3805</v>
      </c>
      <c r="L38" s="75">
        <v>0</v>
      </c>
      <c r="M38" s="75">
        <v>13381</v>
      </c>
      <c r="N38" s="75">
        <v>0</v>
      </c>
      <c r="O38" s="75">
        <v>1105</v>
      </c>
      <c r="P38" s="75">
        <v>19</v>
      </c>
      <c r="Q38" s="75">
        <v>0</v>
      </c>
      <c r="R38" s="49">
        <v>0</v>
      </c>
      <c r="S38" s="75">
        <v>0</v>
      </c>
      <c r="T38" s="75">
        <v>0</v>
      </c>
      <c r="U38" s="49">
        <f t="shared" si="3"/>
        <v>14505</v>
      </c>
      <c r="V38" s="75">
        <v>14511</v>
      </c>
      <c r="W38" s="75">
        <v>6005</v>
      </c>
      <c r="X38" s="75">
        <v>592</v>
      </c>
      <c r="Y38" s="75">
        <v>0</v>
      </c>
      <c r="Z38" s="75">
        <v>0</v>
      </c>
      <c r="AA38" s="75">
        <v>3620</v>
      </c>
      <c r="AB38" s="75">
        <v>0</v>
      </c>
      <c r="AC38" s="75">
        <v>0</v>
      </c>
      <c r="AD38" s="72">
        <f t="shared" si="4"/>
        <v>24728</v>
      </c>
      <c r="AE38" s="73">
        <f t="shared" si="5"/>
        <v>14511</v>
      </c>
      <c r="AF38" s="25">
        <f t="shared" si="6"/>
        <v>6</v>
      </c>
      <c r="AG38" s="26">
        <f t="shared" si="0"/>
        <v>0.00024263992235522484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  <c r="AM38" s="59">
        <f t="shared" si="7"/>
        <v>0</v>
      </c>
      <c r="AN38" s="27">
        <f t="shared" si="8"/>
        <v>0</v>
      </c>
      <c r="AO38" s="63">
        <f t="shared" si="1"/>
        <v>0</v>
      </c>
      <c r="AP38" s="75">
        <v>7</v>
      </c>
      <c r="AQ38" s="75">
        <v>9</v>
      </c>
      <c r="AR38" s="75">
        <v>9</v>
      </c>
    </row>
    <row r="39" spans="1:44" s="28" customFormat="1" ht="13.5" thickBot="1">
      <c r="A39" s="22">
        <v>71016866</v>
      </c>
      <c r="B39" s="23" t="s">
        <v>59</v>
      </c>
      <c r="C39" s="23">
        <v>6800</v>
      </c>
      <c r="D39" s="23" t="s">
        <v>60</v>
      </c>
      <c r="E39" s="24">
        <v>84077</v>
      </c>
      <c r="F39" s="26">
        <f t="shared" si="2"/>
        <v>0.4041213508872353</v>
      </c>
      <c r="G39" s="75">
        <v>0</v>
      </c>
      <c r="H39" s="75">
        <v>2632</v>
      </c>
      <c r="I39" s="75">
        <v>40</v>
      </c>
      <c r="J39" s="75">
        <v>0</v>
      </c>
      <c r="K39" s="75">
        <v>0</v>
      </c>
      <c r="L39" s="75">
        <v>0</v>
      </c>
      <c r="M39" s="75">
        <v>5007</v>
      </c>
      <c r="N39" s="75">
        <v>0</v>
      </c>
      <c r="O39" s="75">
        <v>198</v>
      </c>
      <c r="P39" s="75">
        <v>0</v>
      </c>
      <c r="Q39" s="75">
        <v>0</v>
      </c>
      <c r="R39" s="49">
        <v>0</v>
      </c>
      <c r="S39" s="75">
        <v>0</v>
      </c>
      <c r="T39" s="75">
        <v>0</v>
      </c>
      <c r="U39" s="49">
        <f t="shared" si="3"/>
        <v>5205</v>
      </c>
      <c r="V39" s="75">
        <v>5040</v>
      </c>
      <c r="W39" s="75">
        <v>2672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v>0</v>
      </c>
      <c r="AD39" s="72">
        <f t="shared" si="4"/>
        <v>7712</v>
      </c>
      <c r="AE39" s="73">
        <f t="shared" si="5"/>
        <v>5040</v>
      </c>
      <c r="AF39" s="25">
        <f t="shared" si="6"/>
        <v>-165</v>
      </c>
      <c r="AG39" s="26">
        <f t="shared" si="0"/>
        <v>-0.021395228215767635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59">
        <f t="shared" si="7"/>
        <v>0</v>
      </c>
      <c r="AN39" s="27">
        <f t="shared" si="8"/>
        <v>0</v>
      </c>
      <c r="AO39" s="63">
        <f t="shared" si="1"/>
        <v>0</v>
      </c>
      <c r="AP39" s="75">
        <v>3</v>
      </c>
      <c r="AQ39" s="75">
        <v>0</v>
      </c>
      <c r="AR39" s="75">
        <v>5</v>
      </c>
    </row>
    <row r="40" spans="1:44" s="28" customFormat="1" ht="13.5" thickBot="1">
      <c r="A40" s="22">
        <v>71024388</v>
      </c>
      <c r="B40" s="23" t="s">
        <v>61</v>
      </c>
      <c r="C40" s="23">
        <v>3500</v>
      </c>
      <c r="D40" s="23" t="s">
        <v>62</v>
      </c>
      <c r="E40" s="24">
        <v>71022</v>
      </c>
      <c r="F40" s="26">
        <f t="shared" si="2"/>
        <v>0.5323777523740281</v>
      </c>
      <c r="G40" s="75">
        <v>1418</v>
      </c>
      <c r="H40" s="75">
        <v>11320</v>
      </c>
      <c r="I40" s="75">
        <v>0</v>
      </c>
      <c r="J40" s="75">
        <v>33</v>
      </c>
      <c r="K40" s="75">
        <v>7435</v>
      </c>
      <c r="L40" s="75">
        <v>0</v>
      </c>
      <c r="M40" s="75">
        <v>19818</v>
      </c>
      <c r="N40" s="75">
        <v>1430</v>
      </c>
      <c r="O40" s="75">
        <v>1739</v>
      </c>
      <c r="P40" s="75">
        <v>11</v>
      </c>
      <c r="Q40" s="75">
        <v>0</v>
      </c>
      <c r="R40" s="49">
        <v>0</v>
      </c>
      <c r="S40" s="75">
        <v>0</v>
      </c>
      <c r="T40" s="75">
        <v>0</v>
      </c>
      <c r="U40" s="49">
        <f t="shared" si="3"/>
        <v>22998</v>
      </c>
      <c r="V40" s="75">
        <v>21559</v>
      </c>
      <c r="W40" s="75">
        <v>11355</v>
      </c>
      <c r="X40" s="75">
        <v>1418</v>
      </c>
      <c r="Y40" s="75">
        <v>0</v>
      </c>
      <c r="Z40" s="75">
        <v>1433</v>
      </c>
      <c r="AA40" s="75">
        <v>7264</v>
      </c>
      <c r="AB40" s="75">
        <v>0</v>
      </c>
      <c r="AC40" s="75">
        <v>0</v>
      </c>
      <c r="AD40" s="72">
        <f t="shared" si="4"/>
        <v>43029</v>
      </c>
      <c r="AE40" s="73">
        <f t="shared" si="5"/>
        <v>22992</v>
      </c>
      <c r="AF40" s="25">
        <f t="shared" si="6"/>
        <v>-6</v>
      </c>
      <c r="AG40" s="26">
        <f t="shared" si="0"/>
        <v>-0.00013944084222268703</v>
      </c>
      <c r="AH40" s="75">
        <v>12</v>
      </c>
      <c r="AI40" s="75">
        <v>76</v>
      </c>
      <c r="AJ40" s="75">
        <v>20</v>
      </c>
      <c r="AK40" s="75">
        <v>136</v>
      </c>
      <c r="AL40" s="75">
        <v>10</v>
      </c>
      <c r="AM40" s="59">
        <f t="shared" si="7"/>
        <v>222</v>
      </c>
      <c r="AN40" s="27">
        <f t="shared" si="8"/>
        <v>32</v>
      </c>
      <c r="AO40" s="63">
        <f t="shared" si="1"/>
        <v>254</v>
      </c>
      <c r="AP40" s="75">
        <v>15</v>
      </c>
      <c r="AQ40" s="75">
        <v>20</v>
      </c>
      <c r="AR40" s="75">
        <v>22</v>
      </c>
    </row>
    <row r="41" spans="1:44" s="28" customFormat="1" ht="13.5" thickBot="1">
      <c r="A41" s="22">
        <v>71024784</v>
      </c>
      <c r="B41" s="23" t="s">
        <v>63</v>
      </c>
      <c r="C41" s="23">
        <v>7700</v>
      </c>
      <c r="D41" s="23" t="s">
        <v>64</v>
      </c>
      <c r="E41" s="24">
        <v>54007</v>
      </c>
      <c r="F41" s="26">
        <f t="shared" si="2"/>
        <v>0.434891673448452</v>
      </c>
      <c r="G41" s="75">
        <v>0</v>
      </c>
      <c r="H41" s="75">
        <v>9901</v>
      </c>
      <c r="I41" s="75">
        <v>87</v>
      </c>
      <c r="J41" s="75">
        <v>0</v>
      </c>
      <c r="K41" s="75">
        <v>1003</v>
      </c>
      <c r="L41" s="75">
        <v>0</v>
      </c>
      <c r="M41" s="75">
        <v>13711</v>
      </c>
      <c r="N41" s="75">
        <v>0</v>
      </c>
      <c r="O41" s="75">
        <v>1337</v>
      </c>
      <c r="P41" s="75">
        <v>8</v>
      </c>
      <c r="Q41" s="75">
        <v>0</v>
      </c>
      <c r="R41" s="49">
        <v>0</v>
      </c>
      <c r="S41" s="75">
        <v>0</v>
      </c>
      <c r="T41" s="75">
        <v>0</v>
      </c>
      <c r="U41" s="49">
        <f t="shared" si="3"/>
        <v>15056</v>
      </c>
      <c r="V41" s="75">
        <v>15057</v>
      </c>
      <c r="W41" s="75">
        <v>9990</v>
      </c>
      <c r="X41" s="75">
        <v>0</v>
      </c>
      <c r="Y41" s="75">
        <v>0</v>
      </c>
      <c r="Z41" s="75">
        <v>0</v>
      </c>
      <c r="AA41" s="75">
        <v>958</v>
      </c>
      <c r="AB41" s="75">
        <v>0</v>
      </c>
      <c r="AC41" s="75">
        <v>0</v>
      </c>
      <c r="AD41" s="72">
        <f t="shared" si="4"/>
        <v>26005</v>
      </c>
      <c r="AE41" s="73">
        <f t="shared" si="5"/>
        <v>15057</v>
      </c>
      <c r="AF41" s="25">
        <f t="shared" si="6"/>
        <v>1</v>
      </c>
      <c r="AG41" s="26">
        <f t="shared" si="0"/>
        <v>3.845414343395501E-05</v>
      </c>
      <c r="AH41" s="75">
        <v>0</v>
      </c>
      <c r="AI41" s="75">
        <v>66</v>
      </c>
      <c r="AJ41" s="75">
        <v>2</v>
      </c>
      <c r="AK41" s="75">
        <v>102</v>
      </c>
      <c r="AL41" s="75">
        <v>0</v>
      </c>
      <c r="AM41" s="59">
        <f t="shared" si="7"/>
        <v>168</v>
      </c>
      <c r="AN41" s="27">
        <f t="shared" si="8"/>
        <v>2</v>
      </c>
      <c r="AO41" s="63">
        <f t="shared" si="1"/>
        <v>170</v>
      </c>
      <c r="AP41" s="75">
        <v>3</v>
      </c>
      <c r="AQ41" s="75">
        <v>2</v>
      </c>
      <c r="AR41" s="75">
        <v>5</v>
      </c>
    </row>
    <row r="42" spans="1:44" s="28" customFormat="1" ht="13.5" thickBot="1">
      <c r="A42" s="22">
        <v>71029041</v>
      </c>
      <c r="B42" s="23" t="s">
        <v>65</v>
      </c>
      <c r="C42" s="23">
        <v>9000</v>
      </c>
      <c r="D42" s="23" t="s">
        <v>22</v>
      </c>
      <c r="E42" s="24">
        <v>44021</v>
      </c>
      <c r="F42" s="26">
        <f>((H42+I42+J42+N42+G42+T42)/156+(K42+L42)/365+(AR42/2)+AP42+AQ42)/((H42+I42+J42+N42+G42+T42)/156+(K42+L42)/365+(AR42/2)+AP42+AQ42+((M42+O42+P42+Q42+R42+S42)/156))</f>
        <v>0.4585978502122722</v>
      </c>
      <c r="G42" s="75">
        <v>43</v>
      </c>
      <c r="H42" s="75">
        <v>7808</v>
      </c>
      <c r="I42" s="75">
        <v>2</v>
      </c>
      <c r="J42" s="75">
        <v>0</v>
      </c>
      <c r="K42" s="75">
        <v>1561</v>
      </c>
      <c r="L42" s="75">
        <v>0</v>
      </c>
      <c r="M42" s="75">
        <v>13559</v>
      </c>
      <c r="N42" s="75">
        <v>0</v>
      </c>
      <c r="O42" s="75">
        <v>1380</v>
      </c>
      <c r="P42" s="75">
        <v>0</v>
      </c>
      <c r="Q42" s="75">
        <v>0</v>
      </c>
      <c r="R42" s="49">
        <v>0</v>
      </c>
      <c r="S42" s="75">
        <v>0</v>
      </c>
      <c r="T42" s="75">
        <v>0</v>
      </c>
      <c r="U42" s="49">
        <f t="shared" si="3"/>
        <v>14939</v>
      </c>
      <c r="V42" s="75">
        <v>14955</v>
      </c>
      <c r="W42" s="75">
        <v>7810</v>
      </c>
      <c r="X42" s="75">
        <v>27</v>
      </c>
      <c r="Y42" s="75">
        <v>0</v>
      </c>
      <c r="Z42" s="75">
        <v>0</v>
      </c>
      <c r="AA42" s="75">
        <v>1533</v>
      </c>
      <c r="AB42" s="75">
        <v>0</v>
      </c>
      <c r="AC42" s="75">
        <v>0</v>
      </c>
      <c r="AD42" s="72">
        <f t="shared" si="4"/>
        <v>24325</v>
      </c>
      <c r="AE42" s="73">
        <f t="shared" si="5"/>
        <v>14955</v>
      </c>
      <c r="AF42" s="25">
        <f t="shared" si="6"/>
        <v>16</v>
      </c>
      <c r="AG42" s="26">
        <f t="shared" si="0"/>
        <v>0.00065775950668037</v>
      </c>
      <c r="AH42" s="75">
        <v>1</v>
      </c>
      <c r="AI42" s="75">
        <v>50</v>
      </c>
      <c r="AJ42" s="75">
        <v>4</v>
      </c>
      <c r="AK42" s="75">
        <v>100</v>
      </c>
      <c r="AL42" s="75">
        <v>0</v>
      </c>
      <c r="AM42" s="59">
        <f t="shared" si="7"/>
        <v>150</v>
      </c>
      <c r="AN42" s="27">
        <f t="shared" si="8"/>
        <v>5</v>
      </c>
      <c r="AO42" s="63">
        <f t="shared" si="1"/>
        <v>155</v>
      </c>
      <c r="AP42" s="75">
        <v>10</v>
      </c>
      <c r="AQ42" s="75">
        <v>9</v>
      </c>
      <c r="AR42" s="75">
        <v>15</v>
      </c>
    </row>
    <row r="43" spans="1:44" s="28" customFormat="1" ht="13.5" thickBot="1">
      <c r="A43" s="22">
        <v>71030031</v>
      </c>
      <c r="B43" s="23" t="s">
        <v>66</v>
      </c>
      <c r="C43" s="23">
        <v>2650</v>
      </c>
      <c r="D43" s="23" t="s">
        <v>67</v>
      </c>
      <c r="E43" s="24">
        <v>11013</v>
      </c>
      <c r="F43" s="26">
        <f t="shared" si="2"/>
        <v>0.5926540149007228</v>
      </c>
      <c r="G43" s="75">
        <v>0</v>
      </c>
      <c r="H43" s="75">
        <v>5416</v>
      </c>
      <c r="I43" s="75">
        <v>0</v>
      </c>
      <c r="J43" s="75">
        <v>127</v>
      </c>
      <c r="K43" s="75">
        <v>10559</v>
      </c>
      <c r="L43" s="75">
        <v>51</v>
      </c>
      <c r="M43" s="75">
        <v>9959</v>
      </c>
      <c r="N43" s="75">
        <v>0</v>
      </c>
      <c r="O43" s="75">
        <v>1342</v>
      </c>
      <c r="P43" s="75">
        <v>129</v>
      </c>
      <c r="Q43" s="75">
        <v>0</v>
      </c>
      <c r="R43" s="49">
        <v>0</v>
      </c>
      <c r="S43" s="75">
        <v>0</v>
      </c>
      <c r="T43" s="75">
        <v>0</v>
      </c>
      <c r="U43" s="49">
        <f t="shared" si="3"/>
        <v>11430</v>
      </c>
      <c r="V43" s="75">
        <v>11301</v>
      </c>
      <c r="W43" s="75">
        <v>5416</v>
      </c>
      <c r="X43" s="75">
        <v>0</v>
      </c>
      <c r="Y43" s="75">
        <v>0</v>
      </c>
      <c r="Z43" s="75">
        <v>0</v>
      </c>
      <c r="AA43" s="75">
        <v>10559</v>
      </c>
      <c r="AB43" s="75">
        <v>0</v>
      </c>
      <c r="AC43" s="75">
        <v>557</v>
      </c>
      <c r="AD43" s="72">
        <f t="shared" si="4"/>
        <v>27833</v>
      </c>
      <c r="AE43" s="73">
        <f t="shared" si="5"/>
        <v>11301</v>
      </c>
      <c r="AF43" s="25">
        <f t="shared" si="6"/>
        <v>-129</v>
      </c>
      <c r="AG43" s="26">
        <f t="shared" si="0"/>
        <v>-0.004634786045341861</v>
      </c>
      <c r="AH43" s="75">
        <v>0</v>
      </c>
      <c r="AI43" s="75">
        <v>34</v>
      </c>
      <c r="AJ43" s="75">
        <v>21</v>
      </c>
      <c r="AK43" s="75">
        <v>73</v>
      </c>
      <c r="AL43" s="75">
        <v>3</v>
      </c>
      <c r="AM43" s="59">
        <f t="shared" si="7"/>
        <v>110</v>
      </c>
      <c r="AN43" s="27">
        <f t="shared" si="8"/>
        <v>21</v>
      </c>
      <c r="AO43" s="63">
        <f aca="true" t="shared" si="9" ref="AO43:AO62">AM43+AN43</f>
        <v>131</v>
      </c>
      <c r="AP43" s="75">
        <v>13</v>
      </c>
      <c r="AQ43" s="75">
        <v>20</v>
      </c>
      <c r="AR43" s="75">
        <v>18</v>
      </c>
    </row>
    <row r="44" spans="1:44" s="28" customFormat="1" ht="13.5" thickBot="1">
      <c r="A44" s="22">
        <v>71032209</v>
      </c>
      <c r="B44" s="23" t="s">
        <v>68</v>
      </c>
      <c r="C44" s="23">
        <v>3000</v>
      </c>
      <c r="D44" s="23" t="s">
        <v>69</v>
      </c>
      <c r="E44" s="24">
        <v>24062</v>
      </c>
      <c r="F44" s="26">
        <f t="shared" si="2"/>
        <v>0.4217341850126953</v>
      </c>
      <c r="G44" s="75">
        <v>1019</v>
      </c>
      <c r="H44" s="75">
        <v>3815</v>
      </c>
      <c r="I44" s="75">
        <v>33</v>
      </c>
      <c r="J44" s="75">
        <v>0</v>
      </c>
      <c r="K44" s="75">
        <v>9127</v>
      </c>
      <c r="L44" s="75">
        <v>10</v>
      </c>
      <c r="M44" s="75">
        <v>21709</v>
      </c>
      <c r="N44" s="75">
        <v>0</v>
      </c>
      <c r="O44" s="75">
        <v>2777</v>
      </c>
      <c r="P44" s="75">
        <v>22</v>
      </c>
      <c r="Q44" s="75">
        <v>302</v>
      </c>
      <c r="R44" s="49">
        <v>0</v>
      </c>
      <c r="S44" s="75">
        <v>37</v>
      </c>
      <c r="T44" s="75">
        <v>145</v>
      </c>
      <c r="U44" s="49">
        <f t="shared" si="3"/>
        <v>24847</v>
      </c>
      <c r="V44" s="75">
        <v>24477</v>
      </c>
      <c r="W44" s="75">
        <v>3848</v>
      </c>
      <c r="X44" s="75">
        <v>1021</v>
      </c>
      <c r="Y44" s="75">
        <v>145</v>
      </c>
      <c r="Z44" s="75">
        <v>0</v>
      </c>
      <c r="AA44" s="75">
        <v>9034</v>
      </c>
      <c r="AB44" s="75">
        <v>339</v>
      </c>
      <c r="AC44" s="75">
        <v>0</v>
      </c>
      <c r="AD44" s="72">
        <f>SUM(V44:AC44)</f>
        <v>38864</v>
      </c>
      <c r="AE44" s="73">
        <f t="shared" si="5"/>
        <v>24816</v>
      </c>
      <c r="AF44" s="25">
        <f t="shared" si="6"/>
        <v>-31</v>
      </c>
      <c r="AG44" s="26">
        <f t="shared" si="0"/>
        <v>-0.0007976533552902429</v>
      </c>
      <c r="AH44" s="75">
        <v>8</v>
      </c>
      <c r="AI44" s="75">
        <v>26</v>
      </c>
      <c r="AJ44" s="75">
        <v>25</v>
      </c>
      <c r="AK44" s="75">
        <v>147</v>
      </c>
      <c r="AL44" s="75">
        <v>0</v>
      </c>
      <c r="AM44" s="59">
        <f t="shared" si="7"/>
        <v>173</v>
      </c>
      <c r="AN44" s="27">
        <f t="shared" si="8"/>
        <v>33</v>
      </c>
      <c r="AO44" s="63">
        <f t="shared" si="9"/>
        <v>206</v>
      </c>
      <c r="AP44" s="75">
        <v>22</v>
      </c>
      <c r="AQ44" s="75">
        <v>22</v>
      </c>
      <c r="AR44" s="75">
        <v>30</v>
      </c>
    </row>
    <row r="45" spans="1:44" s="28" customFormat="1" ht="13.5" thickBot="1">
      <c r="A45" s="22">
        <v>71032506</v>
      </c>
      <c r="B45" s="64" t="s">
        <v>135</v>
      </c>
      <c r="C45" s="23">
        <v>6110</v>
      </c>
      <c r="D45" s="23" t="s">
        <v>70</v>
      </c>
      <c r="E45" s="24">
        <v>52048</v>
      </c>
      <c r="F45" s="26">
        <f t="shared" si="2"/>
        <v>0.4323065523446597</v>
      </c>
      <c r="G45" s="75">
        <v>0</v>
      </c>
      <c r="H45" s="75">
        <v>5048</v>
      </c>
      <c r="I45" s="75">
        <v>0</v>
      </c>
      <c r="J45" s="75">
        <v>0</v>
      </c>
      <c r="K45" s="75">
        <v>0</v>
      </c>
      <c r="L45" s="75">
        <v>0</v>
      </c>
      <c r="M45" s="75">
        <v>10594</v>
      </c>
      <c r="N45" s="75">
        <v>0</v>
      </c>
      <c r="O45" s="75">
        <v>132</v>
      </c>
      <c r="P45" s="75">
        <v>0</v>
      </c>
      <c r="Q45" s="75">
        <v>0</v>
      </c>
      <c r="R45" s="49">
        <v>0</v>
      </c>
      <c r="S45" s="75">
        <v>0</v>
      </c>
      <c r="T45" s="75">
        <v>0</v>
      </c>
      <c r="U45" s="49">
        <f t="shared" si="3"/>
        <v>10726</v>
      </c>
      <c r="V45" s="75">
        <v>10742</v>
      </c>
      <c r="W45" s="75">
        <v>5048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v>0</v>
      </c>
      <c r="AD45" s="72">
        <f t="shared" si="4"/>
        <v>15790</v>
      </c>
      <c r="AE45" s="73">
        <f>V45+Z45+AB45</f>
        <v>10742</v>
      </c>
      <c r="AF45" s="25">
        <f>AE45-U45</f>
        <v>16</v>
      </c>
      <c r="AG45" s="26">
        <f t="shared" si="0"/>
        <v>0.001013299556681444</v>
      </c>
      <c r="AH45" s="75">
        <v>0</v>
      </c>
      <c r="AI45" s="75">
        <v>32</v>
      </c>
      <c r="AJ45" s="75">
        <v>0</v>
      </c>
      <c r="AK45" s="75">
        <v>80</v>
      </c>
      <c r="AL45" s="75">
        <v>0</v>
      </c>
      <c r="AM45" s="59">
        <f t="shared" si="7"/>
        <v>112</v>
      </c>
      <c r="AN45" s="27">
        <f>AH45+AJ45</f>
        <v>0</v>
      </c>
      <c r="AO45" s="63">
        <f t="shared" si="9"/>
        <v>112</v>
      </c>
      <c r="AP45" s="75">
        <v>8</v>
      </c>
      <c r="AQ45" s="75">
        <v>10</v>
      </c>
      <c r="AR45" s="75">
        <v>4</v>
      </c>
    </row>
    <row r="46" spans="1:44" s="28" customFormat="1" ht="13.5" thickBot="1">
      <c r="A46" s="22">
        <v>71033296</v>
      </c>
      <c r="B46" s="23" t="s">
        <v>71</v>
      </c>
      <c r="C46" s="23">
        <v>1180</v>
      </c>
      <c r="D46" s="23" t="s">
        <v>36</v>
      </c>
      <c r="E46" s="24">
        <v>21016</v>
      </c>
      <c r="F46" s="26">
        <f t="shared" si="2"/>
        <v>0.6053653624856157</v>
      </c>
      <c r="G46" s="75">
        <v>188</v>
      </c>
      <c r="H46" s="75">
        <v>6399</v>
      </c>
      <c r="I46" s="75">
        <v>114</v>
      </c>
      <c r="J46" s="75">
        <v>0</v>
      </c>
      <c r="K46" s="75">
        <v>0</v>
      </c>
      <c r="L46" s="75">
        <v>0</v>
      </c>
      <c r="M46" s="75">
        <v>4981</v>
      </c>
      <c r="N46" s="75">
        <v>0</v>
      </c>
      <c r="O46" s="75">
        <v>506</v>
      </c>
      <c r="P46" s="75">
        <v>0</v>
      </c>
      <c r="Q46" s="75">
        <v>0</v>
      </c>
      <c r="R46" s="49">
        <v>0</v>
      </c>
      <c r="S46" s="75">
        <v>0</v>
      </c>
      <c r="T46" s="75">
        <v>0</v>
      </c>
      <c r="U46" s="49">
        <f t="shared" si="3"/>
        <v>5487</v>
      </c>
      <c r="V46" s="75">
        <v>5490</v>
      </c>
      <c r="W46" s="75">
        <v>6513</v>
      </c>
      <c r="X46" s="75">
        <v>188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2">
        <f t="shared" si="4"/>
        <v>12191</v>
      </c>
      <c r="AE46" s="73">
        <f t="shared" si="5"/>
        <v>5490</v>
      </c>
      <c r="AF46" s="25">
        <f t="shared" si="6"/>
        <v>3</v>
      </c>
      <c r="AG46" s="26">
        <f t="shared" si="0"/>
        <v>0.00024608317611352635</v>
      </c>
      <c r="AH46" s="75">
        <v>0</v>
      </c>
      <c r="AI46" s="75">
        <v>49</v>
      </c>
      <c r="AJ46" s="75">
        <v>0</v>
      </c>
      <c r="AK46" s="75">
        <v>44</v>
      </c>
      <c r="AL46" s="75">
        <v>0</v>
      </c>
      <c r="AM46" s="59">
        <f t="shared" si="7"/>
        <v>93</v>
      </c>
      <c r="AN46" s="27">
        <f t="shared" si="8"/>
        <v>0</v>
      </c>
      <c r="AO46" s="63">
        <f t="shared" si="9"/>
        <v>93</v>
      </c>
      <c r="AP46" s="75">
        <v>3</v>
      </c>
      <c r="AQ46" s="75">
        <v>7</v>
      </c>
      <c r="AR46" s="75">
        <v>2</v>
      </c>
    </row>
    <row r="47" spans="1:44" s="28" customFormat="1" ht="13.5" thickBot="1">
      <c r="A47" s="22">
        <v>71037157</v>
      </c>
      <c r="B47" s="23" t="s">
        <v>72</v>
      </c>
      <c r="C47" s="23">
        <v>3600</v>
      </c>
      <c r="D47" s="23" t="s">
        <v>73</v>
      </c>
      <c r="E47" s="24">
        <v>71016</v>
      </c>
      <c r="F47" s="26">
        <f t="shared" si="2"/>
        <v>0.41004478899730196</v>
      </c>
      <c r="G47" s="75">
        <v>183</v>
      </c>
      <c r="H47" s="75">
        <v>11242</v>
      </c>
      <c r="I47" s="75">
        <v>9</v>
      </c>
      <c r="J47" s="75">
        <v>2</v>
      </c>
      <c r="K47" s="75">
        <v>1209</v>
      </c>
      <c r="L47" s="75">
        <v>0</v>
      </c>
      <c r="M47" s="75">
        <v>26336</v>
      </c>
      <c r="N47" s="75">
        <v>2407</v>
      </c>
      <c r="O47" s="75">
        <v>1180</v>
      </c>
      <c r="P47" s="75">
        <v>102</v>
      </c>
      <c r="Q47" s="75">
        <v>0</v>
      </c>
      <c r="R47" s="49">
        <v>0</v>
      </c>
      <c r="S47" s="75">
        <v>0</v>
      </c>
      <c r="T47" s="75">
        <v>0</v>
      </c>
      <c r="U47" s="49">
        <f t="shared" si="3"/>
        <v>30025</v>
      </c>
      <c r="V47" s="75">
        <v>27612</v>
      </c>
      <c r="W47" s="75">
        <v>11211</v>
      </c>
      <c r="X47" s="75">
        <v>190</v>
      </c>
      <c r="Y47" s="75">
        <v>0</v>
      </c>
      <c r="Z47" s="75">
        <v>2463</v>
      </c>
      <c r="AA47" s="75">
        <v>1208</v>
      </c>
      <c r="AB47" s="75">
        <v>0</v>
      </c>
      <c r="AC47" s="75">
        <v>0</v>
      </c>
      <c r="AD47" s="72">
        <f t="shared" si="4"/>
        <v>42684</v>
      </c>
      <c r="AE47" s="73">
        <f t="shared" si="5"/>
        <v>30075</v>
      </c>
      <c r="AF47" s="25">
        <f t="shared" si="6"/>
        <v>50</v>
      </c>
      <c r="AG47" s="26">
        <f t="shared" si="0"/>
        <v>0.0011713991191078625</v>
      </c>
      <c r="AH47" s="75">
        <v>3</v>
      </c>
      <c r="AI47" s="75">
        <v>73</v>
      </c>
      <c r="AJ47" s="75">
        <v>5</v>
      </c>
      <c r="AK47" s="75">
        <v>175</v>
      </c>
      <c r="AL47" s="75">
        <v>18</v>
      </c>
      <c r="AM47" s="59">
        <f t="shared" si="7"/>
        <v>266</v>
      </c>
      <c r="AN47" s="27">
        <f t="shared" si="8"/>
        <v>8</v>
      </c>
      <c r="AO47" s="63">
        <f t="shared" si="9"/>
        <v>274</v>
      </c>
      <c r="AP47" s="75">
        <v>10</v>
      </c>
      <c r="AQ47" s="75">
        <v>16</v>
      </c>
      <c r="AR47" s="75">
        <v>10</v>
      </c>
    </row>
    <row r="48" spans="1:44" s="28" customFormat="1" ht="13.5" thickBot="1">
      <c r="A48" s="22">
        <v>71039632</v>
      </c>
      <c r="B48" s="23" t="s">
        <v>74</v>
      </c>
      <c r="C48" s="23">
        <v>8500</v>
      </c>
      <c r="D48" s="23" t="s">
        <v>75</v>
      </c>
      <c r="E48" s="24">
        <v>34022</v>
      </c>
      <c r="F48" s="26">
        <f t="shared" si="2"/>
        <v>0.4332538343699955</v>
      </c>
      <c r="G48" s="75">
        <v>0</v>
      </c>
      <c r="H48" s="75">
        <v>5690</v>
      </c>
      <c r="I48" s="75">
        <v>220</v>
      </c>
      <c r="J48" s="75">
        <v>22</v>
      </c>
      <c r="K48" s="75">
        <v>5132</v>
      </c>
      <c r="L48" s="75">
        <v>0</v>
      </c>
      <c r="M48" s="75">
        <v>15445</v>
      </c>
      <c r="N48" s="75">
        <v>926</v>
      </c>
      <c r="O48" s="75">
        <v>1502</v>
      </c>
      <c r="P48" s="75">
        <v>199</v>
      </c>
      <c r="Q48" s="75">
        <v>0</v>
      </c>
      <c r="R48" s="49">
        <v>0</v>
      </c>
      <c r="S48" s="75">
        <v>0</v>
      </c>
      <c r="T48" s="75">
        <v>0</v>
      </c>
      <c r="U48" s="49">
        <f t="shared" si="3"/>
        <v>18072</v>
      </c>
      <c r="V48" s="75">
        <v>17146</v>
      </c>
      <c r="W48" s="75">
        <v>5932</v>
      </c>
      <c r="X48" s="75">
        <v>0</v>
      </c>
      <c r="Y48" s="75">
        <v>0</v>
      </c>
      <c r="Z48" s="75">
        <v>926</v>
      </c>
      <c r="AA48" s="75">
        <v>4940</v>
      </c>
      <c r="AB48" s="75">
        <v>0</v>
      </c>
      <c r="AC48" s="75">
        <v>0</v>
      </c>
      <c r="AD48" s="72">
        <f t="shared" si="4"/>
        <v>28944</v>
      </c>
      <c r="AE48" s="73">
        <f t="shared" si="5"/>
        <v>18072</v>
      </c>
      <c r="AF48" s="25">
        <f t="shared" si="6"/>
        <v>0</v>
      </c>
      <c r="AG48" s="26">
        <f t="shared" si="0"/>
        <v>0</v>
      </c>
      <c r="AH48" s="75">
        <v>0</v>
      </c>
      <c r="AI48" s="75">
        <v>37</v>
      </c>
      <c r="AJ48" s="75">
        <v>15</v>
      </c>
      <c r="AK48" s="75">
        <v>150</v>
      </c>
      <c r="AL48" s="75">
        <v>5</v>
      </c>
      <c r="AM48" s="59">
        <f>AI48+AK48+AL48</f>
        <v>192</v>
      </c>
      <c r="AN48" s="27">
        <f t="shared" si="8"/>
        <v>15</v>
      </c>
      <c r="AO48" s="63">
        <f t="shared" si="9"/>
        <v>207</v>
      </c>
      <c r="AP48" s="75">
        <v>4</v>
      </c>
      <c r="AQ48" s="75">
        <v>16</v>
      </c>
      <c r="AR48" s="75">
        <v>12</v>
      </c>
    </row>
    <row r="49" spans="1:44" s="28" customFormat="1" ht="13.5" thickBot="1">
      <c r="A49" s="22">
        <v>71040325</v>
      </c>
      <c r="B49" s="23" t="s">
        <v>76</v>
      </c>
      <c r="C49" s="23">
        <v>1200</v>
      </c>
      <c r="D49" s="23" t="s">
        <v>36</v>
      </c>
      <c r="E49" s="24">
        <v>21018</v>
      </c>
      <c r="F49" s="26">
        <f t="shared" si="2"/>
        <v>0.5791099735767117</v>
      </c>
      <c r="G49" s="75">
        <v>8481</v>
      </c>
      <c r="H49" s="75">
        <v>2912</v>
      </c>
      <c r="I49" s="75">
        <v>0</v>
      </c>
      <c r="J49" s="75">
        <v>0</v>
      </c>
      <c r="K49" s="75">
        <v>11167</v>
      </c>
      <c r="L49" s="75">
        <v>2412</v>
      </c>
      <c r="M49" s="75">
        <v>16613</v>
      </c>
      <c r="N49" s="75">
        <v>0</v>
      </c>
      <c r="O49" s="75">
        <v>1721</v>
      </c>
      <c r="P49" s="75">
        <v>1</v>
      </c>
      <c r="Q49" s="75">
        <v>59</v>
      </c>
      <c r="R49" s="49">
        <v>0</v>
      </c>
      <c r="S49" s="75">
        <v>0</v>
      </c>
      <c r="T49" s="75">
        <v>0</v>
      </c>
      <c r="U49" s="49">
        <f t="shared" si="3"/>
        <v>18394</v>
      </c>
      <c r="V49" s="75">
        <v>18353</v>
      </c>
      <c r="W49" s="75">
        <v>2932</v>
      </c>
      <c r="X49" s="75">
        <v>8432</v>
      </c>
      <c r="Y49" s="75">
        <v>0</v>
      </c>
      <c r="Z49" s="75">
        <v>0</v>
      </c>
      <c r="AA49" s="75">
        <v>10862</v>
      </c>
      <c r="AB49" s="75">
        <v>60</v>
      </c>
      <c r="AC49" s="75">
        <v>2331</v>
      </c>
      <c r="AD49" s="72">
        <f t="shared" si="4"/>
        <v>42970</v>
      </c>
      <c r="AE49" s="73">
        <f t="shared" si="5"/>
        <v>18413</v>
      </c>
      <c r="AF49" s="25">
        <f t="shared" si="6"/>
        <v>19</v>
      </c>
      <c r="AG49" s="26">
        <f t="shared" si="0"/>
        <v>0.000442168955084943</v>
      </c>
      <c r="AH49" s="75">
        <v>49</v>
      </c>
      <c r="AI49" s="75">
        <v>26</v>
      </c>
      <c r="AJ49" s="75">
        <v>26</v>
      </c>
      <c r="AK49" s="75">
        <v>0</v>
      </c>
      <c r="AL49" s="75">
        <v>0</v>
      </c>
      <c r="AM49" s="59">
        <f t="shared" si="7"/>
        <v>26</v>
      </c>
      <c r="AN49" s="27">
        <f t="shared" si="8"/>
        <v>75</v>
      </c>
      <c r="AO49" s="63">
        <f t="shared" si="9"/>
        <v>101</v>
      </c>
      <c r="AP49" s="75">
        <v>23</v>
      </c>
      <c r="AQ49" s="75">
        <v>21</v>
      </c>
      <c r="AR49" s="75">
        <v>16</v>
      </c>
    </row>
    <row r="50" spans="1:44" s="28" customFormat="1" ht="13.5" thickBot="1">
      <c r="A50" s="22">
        <v>71040622</v>
      </c>
      <c r="B50" s="23" t="s">
        <v>77</v>
      </c>
      <c r="C50" s="23">
        <v>1070</v>
      </c>
      <c r="D50" s="23" t="s">
        <v>36</v>
      </c>
      <c r="E50" s="24">
        <v>21001</v>
      </c>
      <c r="F50" s="26">
        <f t="shared" si="2"/>
        <v>0.562860162629405</v>
      </c>
      <c r="G50" s="75">
        <v>1073</v>
      </c>
      <c r="H50" s="75">
        <v>6174</v>
      </c>
      <c r="I50" s="75">
        <v>0</v>
      </c>
      <c r="J50" s="75">
        <v>4</v>
      </c>
      <c r="K50" s="75">
        <v>6049</v>
      </c>
      <c r="L50" s="75">
        <v>0</v>
      </c>
      <c r="M50" s="75">
        <v>11761</v>
      </c>
      <c r="N50" s="75">
        <v>2761</v>
      </c>
      <c r="O50" s="75">
        <v>1824</v>
      </c>
      <c r="P50" s="75">
        <v>15</v>
      </c>
      <c r="Q50" s="75">
        <v>0</v>
      </c>
      <c r="R50" s="49">
        <v>0</v>
      </c>
      <c r="S50" s="75">
        <v>0</v>
      </c>
      <c r="T50" s="75">
        <v>0</v>
      </c>
      <c r="U50" s="49">
        <f>M50+N50+O50+P50+Q50+R50+S50</f>
        <v>16361</v>
      </c>
      <c r="V50" s="75">
        <v>13628</v>
      </c>
      <c r="W50" s="75">
        <v>6247</v>
      </c>
      <c r="X50" s="75">
        <v>1074</v>
      </c>
      <c r="Y50" s="75">
        <v>0</v>
      </c>
      <c r="Z50" s="75">
        <v>2765</v>
      </c>
      <c r="AA50" s="75">
        <v>6029</v>
      </c>
      <c r="AB50" s="75">
        <v>9</v>
      </c>
      <c r="AC50" s="75">
        <v>0</v>
      </c>
      <c r="AD50" s="72">
        <f t="shared" si="4"/>
        <v>29752</v>
      </c>
      <c r="AE50" s="73">
        <f t="shared" si="5"/>
        <v>16402</v>
      </c>
      <c r="AF50" s="25">
        <f t="shared" si="6"/>
        <v>41</v>
      </c>
      <c r="AG50" s="26">
        <f t="shared" si="0"/>
        <v>0.0013780586179080398</v>
      </c>
      <c r="AH50" s="75">
        <v>7</v>
      </c>
      <c r="AI50" s="75">
        <v>51</v>
      </c>
      <c r="AJ50" s="75">
        <v>17</v>
      </c>
      <c r="AK50" s="75">
        <v>86</v>
      </c>
      <c r="AL50" s="75">
        <v>17</v>
      </c>
      <c r="AM50" s="59">
        <f t="shared" si="7"/>
        <v>154</v>
      </c>
      <c r="AN50" s="27">
        <f t="shared" si="8"/>
        <v>24</v>
      </c>
      <c r="AO50" s="63">
        <f t="shared" si="9"/>
        <v>178</v>
      </c>
      <c r="AP50" s="75">
        <v>8</v>
      </c>
      <c r="AQ50" s="75">
        <v>15</v>
      </c>
      <c r="AR50" s="75">
        <v>17</v>
      </c>
    </row>
    <row r="51" spans="1:44" s="28" customFormat="1" ht="13.5" thickBot="1">
      <c r="A51" s="22">
        <v>71041018</v>
      </c>
      <c r="B51" s="23" t="s">
        <v>78</v>
      </c>
      <c r="C51" s="23">
        <v>7301</v>
      </c>
      <c r="D51" s="23" t="s">
        <v>79</v>
      </c>
      <c r="E51" s="24">
        <v>53014</v>
      </c>
      <c r="F51" s="26">
        <f t="shared" si="2"/>
        <v>0.4543765875203022</v>
      </c>
      <c r="G51" s="75">
        <v>208</v>
      </c>
      <c r="H51" s="75">
        <v>11772</v>
      </c>
      <c r="I51" s="75">
        <v>50</v>
      </c>
      <c r="J51" s="75">
        <v>0</v>
      </c>
      <c r="K51" s="75">
        <v>13717</v>
      </c>
      <c r="L51" s="75">
        <v>0</v>
      </c>
      <c r="M51" s="75">
        <v>22801</v>
      </c>
      <c r="N51" s="75">
        <v>0</v>
      </c>
      <c r="O51" s="75">
        <v>1682</v>
      </c>
      <c r="P51" s="75">
        <v>0</v>
      </c>
      <c r="Q51" s="75">
        <v>0</v>
      </c>
      <c r="R51" s="49">
        <v>0</v>
      </c>
      <c r="S51" s="75">
        <v>0</v>
      </c>
      <c r="T51" s="75">
        <v>0</v>
      </c>
      <c r="U51" s="49">
        <f t="shared" si="3"/>
        <v>24483</v>
      </c>
      <c r="V51" s="75">
        <v>24492</v>
      </c>
      <c r="W51" s="75">
        <v>11791</v>
      </c>
      <c r="X51" s="75">
        <v>208</v>
      </c>
      <c r="Y51" s="75">
        <v>0</v>
      </c>
      <c r="Z51" s="75">
        <v>0</v>
      </c>
      <c r="AA51" s="75">
        <v>12956</v>
      </c>
      <c r="AB51" s="75">
        <v>0</v>
      </c>
      <c r="AC51" s="75">
        <v>0</v>
      </c>
      <c r="AD51" s="72">
        <f t="shared" si="4"/>
        <v>49447</v>
      </c>
      <c r="AE51" s="73">
        <f t="shared" si="5"/>
        <v>24492</v>
      </c>
      <c r="AF51" s="25">
        <f t="shared" si="6"/>
        <v>9</v>
      </c>
      <c r="AG51" s="26">
        <f t="shared" si="0"/>
        <v>0.00018201306449329584</v>
      </c>
      <c r="AH51" s="75">
        <v>0</v>
      </c>
      <c r="AI51" s="75">
        <v>74</v>
      </c>
      <c r="AJ51" s="75">
        <v>41</v>
      </c>
      <c r="AK51" s="75">
        <v>163</v>
      </c>
      <c r="AL51" s="75">
        <v>0</v>
      </c>
      <c r="AM51" s="59">
        <f t="shared" si="7"/>
        <v>237</v>
      </c>
      <c r="AN51" s="27">
        <f t="shared" si="8"/>
        <v>41</v>
      </c>
      <c r="AO51" s="63">
        <f t="shared" si="9"/>
        <v>278</v>
      </c>
      <c r="AP51" s="75">
        <v>8</v>
      </c>
      <c r="AQ51" s="75">
        <v>5</v>
      </c>
      <c r="AR51" s="75">
        <v>6</v>
      </c>
    </row>
    <row r="52" spans="1:44" s="28" customFormat="1" ht="13.5" thickBot="1">
      <c r="A52" s="22">
        <v>71041216</v>
      </c>
      <c r="B52" s="23" t="s">
        <v>80</v>
      </c>
      <c r="C52" s="23">
        <v>4000</v>
      </c>
      <c r="D52" s="23" t="s">
        <v>81</v>
      </c>
      <c r="E52" s="24">
        <v>62063</v>
      </c>
      <c r="F52" s="26">
        <f t="shared" si="2"/>
        <v>0.40147568125390626</v>
      </c>
      <c r="G52" s="75">
        <v>402</v>
      </c>
      <c r="H52" s="75">
        <v>4841</v>
      </c>
      <c r="I52" s="75">
        <v>4</v>
      </c>
      <c r="J52" s="75">
        <v>5</v>
      </c>
      <c r="K52" s="75">
        <v>6279</v>
      </c>
      <c r="L52" s="75">
        <v>0</v>
      </c>
      <c r="M52" s="75">
        <v>14937</v>
      </c>
      <c r="N52" s="75">
        <v>0</v>
      </c>
      <c r="O52" s="75">
        <v>1103</v>
      </c>
      <c r="P52" s="75">
        <v>93</v>
      </c>
      <c r="Q52" s="75">
        <v>0</v>
      </c>
      <c r="R52" s="74">
        <v>0</v>
      </c>
      <c r="S52" s="75">
        <v>0</v>
      </c>
      <c r="T52" s="75">
        <v>0</v>
      </c>
      <c r="U52" s="49">
        <f t="shared" si="3"/>
        <v>16133</v>
      </c>
      <c r="V52" s="75">
        <v>16133</v>
      </c>
      <c r="W52" s="75">
        <v>4850</v>
      </c>
      <c r="X52" s="75">
        <v>402</v>
      </c>
      <c r="Y52" s="75">
        <v>0</v>
      </c>
      <c r="Z52" s="75">
        <v>0</v>
      </c>
      <c r="AA52" s="75">
        <v>6279</v>
      </c>
      <c r="AB52" s="75">
        <v>0</v>
      </c>
      <c r="AC52" s="75">
        <v>0</v>
      </c>
      <c r="AD52" s="72">
        <f t="shared" si="4"/>
        <v>27664</v>
      </c>
      <c r="AE52" s="73">
        <f t="shared" si="5"/>
        <v>16133</v>
      </c>
      <c r="AF52" s="25">
        <f t="shared" si="6"/>
        <v>0</v>
      </c>
      <c r="AG52" s="26">
        <f t="shared" si="0"/>
        <v>0</v>
      </c>
      <c r="AH52" s="75">
        <v>2</v>
      </c>
      <c r="AI52" s="75">
        <v>34</v>
      </c>
      <c r="AJ52" s="75">
        <v>20</v>
      </c>
      <c r="AK52" s="75">
        <v>0</v>
      </c>
      <c r="AL52" s="75">
        <v>0</v>
      </c>
      <c r="AM52" s="59">
        <f t="shared" si="7"/>
        <v>34</v>
      </c>
      <c r="AN52" s="27">
        <f t="shared" si="8"/>
        <v>22</v>
      </c>
      <c r="AO52" s="63">
        <f t="shared" si="9"/>
        <v>56</v>
      </c>
      <c r="AP52" s="75">
        <v>8</v>
      </c>
      <c r="AQ52" s="75">
        <v>6</v>
      </c>
      <c r="AR52" s="75">
        <v>9</v>
      </c>
    </row>
    <row r="53" spans="1:44" s="28" customFormat="1" ht="13.5" thickBot="1">
      <c r="A53" s="22">
        <v>71053488</v>
      </c>
      <c r="B53" s="60" t="s">
        <v>98</v>
      </c>
      <c r="C53" s="23">
        <v>7500</v>
      </c>
      <c r="D53" s="62" t="s">
        <v>96</v>
      </c>
      <c r="E53" s="24"/>
      <c r="F53" s="26">
        <f t="shared" si="2"/>
        <v>0.4752256090545942</v>
      </c>
      <c r="G53" s="75">
        <v>0</v>
      </c>
      <c r="H53" s="75">
        <v>11151</v>
      </c>
      <c r="I53" s="75">
        <v>300</v>
      </c>
      <c r="J53" s="75">
        <v>0</v>
      </c>
      <c r="K53" s="75">
        <v>2614</v>
      </c>
      <c r="L53" s="75">
        <v>0</v>
      </c>
      <c r="M53" s="75">
        <v>14732</v>
      </c>
      <c r="N53" s="75">
        <v>0</v>
      </c>
      <c r="O53" s="75">
        <v>1743</v>
      </c>
      <c r="P53" s="75">
        <v>246</v>
      </c>
      <c r="Q53" s="75">
        <v>0</v>
      </c>
      <c r="R53" s="49">
        <v>0</v>
      </c>
      <c r="S53" s="75">
        <v>0</v>
      </c>
      <c r="T53" s="75">
        <v>0</v>
      </c>
      <c r="U53" s="49">
        <f>M53+N53+O53+P53+Q53+R53+S53</f>
        <v>16721</v>
      </c>
      <c r="V53" s="75">
        <v>16740</v>
      </c>
      <c r="W53" s="75">
        <v>11415</v>
      </c>
      <c r="X53" s="75">
        <v>0</v>
      </c>
      <c r="Y53" s="75">
        <v>0</v>
      </c>
      <c r="Z53" s="75">
        <v>0</v>
      </c>
      <c r="AA53" s="75">
        <v>2477</v>
      </c>
      <c r="AB53" s="75">
        <v>0</v>
      </c>
      <c r="AC53" s="75">
        <v>0</v>
      </c>
      <c r="AD53" s="72">
        <f t="shared" si="4"/>
        <v>30632</v>
      </c>
      <c r="AE53" s="73">
        <f t="shared" si="5"/>
        <v>16740</v>
      </c>
      <c r="AF53" s="25">
        <f t="shared" si="6"/>
        <v>19</v>
      </c>
      <c r="AG53" s="26">
        <f t="shared" si="0"/>
        <v>0.0006202663880908853</v>
      </c>
      <c r="AH53" s="75">
        <v>0</v>
      </c>
      <c r="AI53" s="75">
        <v>70</v>
      </c>
      <c r="AJ53" s="75">
        <v>8</v>
      </c>
      <c r="AK53" s="75">
        <v>101</v>
      </c>
      <c r="AL53" s="75">
        <v>0</v>
      </c>
      <c r="AM53" s="59">
        <f t="shared" si="7"/>
        <v>171</v>
      </c>
      <c r="AN53" s="27">
        <f t="shared" si="8"/>
        <v>8</v>
      </c>
      <c r="AO53" s="63">
        <f t="shared" si="9"/>
        <v>179</v>
      </c>
      <c r="AP53" s="75">
        <v>8</v>
      </c>
      <c r="AQ53" s="75">
        <v>6</v>
      </c>
      <c r="AR53" s="75">
        <v>5</v>
      </c>
    </row>
    <row r="54" spans="1:44" s="28" customFormat="1" ht="13.5" thickBot="1">
      <c r="A54" s="22">
        <v>71053686</v>
      </c>
      <c r="B54" s="23" t="s">
        <v>82</v>
      </c>
      <c r="C54" s="23">
        <v>2390</v>
      </c>
      <c r="D54" s="23" t="s">
        <v>83</v>
      </c>
      <c r="E54" s="24">
        <v>11055</v>
      </c>
      <c r="F54" s="26">
        <f t="shared" si="2"/>
        <v>0.4345139294902834</v>
      </c>
      <c r="G54" s="75">
        <v>414</v>
      </c>
      <c r="H54" s="75">
        <v>5591</v>
      </c>
      <c r="I54" s="75">
        <v>5</v>
      </c>
      <c r="J54" s="75">
        <v>79</v>
      </c>
      <c r="K54" s="75">
        <v>1099</v>
      </c>
      <c r="L54" s="75">
        <v>0</v>
      </c>
      <c r="M54" s="75">
        <v>10675</v>
      </c>
      <c r="N54" s="75">
        <v>0</v>
      </c>
      <c r="O54" s="75">
        <v>1058</v>
      </c>
      <c r="P54" s="75">
        <v>51</v>
      </c>
      <c r="Q54" s="75">
        <v>0</v>
      </c>
      <c r="R54" s="49">
        <v>0</v>
      </c>
      <c r="S54" s="75">
        <v>0</v>
      </c>
      <c r="T54" s="75">
        <v>0</v>
      </c>
      <c r="U54" s="49">
        <f t="shared" si="3"/>
        <v>11784</v>
      </c>
      <c r="V54" s="75">
        <v>11761</v>
      </c>
      <c r="W54" s="75">
        <v>5680</v>
      </c>
      <c r="X54" s="75">
        <v>414</v>
      </c>
      <c r="Y54" s="75">
        <v>0</v>
      </c>
      <c r="Z54" s="75">
        <v>0</v>
      </c>
      <c r="AA54" s="75">
        <v>1098</v>
      </c>
      <c r="AB54" s="75">
        <v>0</v>
      </c>
      <c r="AC54" s="75">
        <v>0</v>
      </c>
      <c r="AD54" s="72">
        <f>SUM(V54:AC54)</f>
        <v>18953</v>
      </c>
      <c r="AE54" s="73">
        <f t="shared" si="5"/>
        <v>11761</v>
      </c>
      <c r="AF54" s="25">
        <f t="shared" si="6"/>
        <v>-23</v>
      </c>
      <c r="AG54" s="26">
        <f t="shared" si="0"/>
        <v>-0.0012135282013401572</v>
      </c>
      <c r="AH54" s="75">
        <v>1</v>
      </c>
      <c r="AI54" s="75">
        <v>39</v>
      </c>
      <c r="AJ54" s="75">
        <v>4</v>
      </c>
      <c r="AK54" s="75">
        <v>77</v>
      </c>
      <c r="AL54" s="75">
        <v>0</v>
      </c>
      <c r="AM54" s="59">
        <f t="shared" si="7"/>
        <v>116</v>
      </c>
      <c r="AN54" s="27">
        <f t="shared" si="8"/>
        <v>5</v>
      </c>
      <c r="AO54" s="63">
        <f t="shared" si="9"/>
        <v>121</v>
      </c>
      <c r="AP54" s="75">
        <v>5</v>
      </c>
      <c r="AQ54" s="75">
        <v>7</v>
      </c>
      <c r="AR54" s="75">
        <v>8</v>
      </c>
    </row>
    <row r="55" spans="1:44" s="28" customFormat="1" ht="13.5" thickBot="1">
      <c r="A55" s="22">
        <v>71055072</v>
      </c>
      <c r="B55" s="23" t="s">
        <v>84</v>
      </c>
      <c r="C55" s="23">
        <v>9600</v>
      </c>
      <c r="D55" s="23" t="s">
        <v>85</v>
      </c>
      <c r="E55" s="24">
        <v>45041</v>
      </c>
      <c r="F55" s="26">
        <f>((H55+I55+J55+N55+G55+T55)/156+(K55+L55)/365+(AR55/2)+AP55+AQ55)/((H55+I55+J55+N55+G55+T55)/156+(K55+L55)/365+(AR55/2)+AP55+AQ55+((M55+O55+P55+Q55+R55+S55)/156))</f>
        <v>0.6754450904198338</v>
      </c>
      <c r="G55" s="75">
        <v>922</v>
      </c>
      <c r="H55" s="75">
        <v>18463</v>
      </c>
      <c r="I55" s="75">
        <v>0</v>
      </c>
      <c r="J55" s="75">
        <v>1086</v>
      </c>
      <c r="K55" s="75">
        <v>7133</v>
      </c>
      <c r="L55" s="75">
        <v>0</v>
      </c>
      <c r="M55" s="75">
        <v>11917</v>
      </c>
      <c r="N55" s="75">
        <v>0</v>
      </c>
      <c r="O55" s="75">
        <v>846</v>
      </c>
      <c r="P55" s="75">
        <v>0</v>
      </c>
      <c r="Q55" s="75">
        <v>0</v>
      </c>
      <c r="R55" s="49">
        <v>0</v>
      </c>
      <c r="S55" s="75">
        <v>0</v>
      </c>
      <c r="T55" s="75">
        <v>0</v>
      </c>
      <c r="U55" s="49">
        <f t="shared" si="3"/>
        <v>12763</v>
      </c>
      <c r="V55" s="75">
        <v>12750</v>
      </c>
      <c r="W55" s="75">
        <v>19549</v>
      </c>
      <c r="X55" s="75">
        <v>941</v>
      </c>
      <c r="Y55" s="75">
        <v>0</v>
      </c>
      <c r="Z55" s="75">
        <v>0</v>
      </c>
      <c r="AA55" s="75">
        <v>6839</v>
      </c>
      <c r="AB55" s="75">
        <v>0</v>
      </c>
      <c r="AC55" s="75">
        <v>0</v>
      </c>
      <c r="AD55" s="72">
        <f t="shared" si="4"/>
        <v>40079</v>
      </c>
      <c r="AE55" s="73">
        <f t="shared" si="5"/>
        <v>12750</v>
      </c>
      <c r="AF55" s="25">
        <f t="shared" si="6"/>
        <v>-13</v>
      </c>
      <c r="AG55" s="26">
        <f t="shared" si="0"/>
        <v>-0.0003243593902043464</v>
      </c>
      <c r="AH55" s="75">
        <v>6</v>
      </c>
      <c r="AI55" s="75">
        <v>136</v>
      </c>
      <c r="AJ55" s="75">
        <v>19</v>
      </c>
      <c r="AK55" s="75">
        <v>83</v>
      </c>
      <c r="AL55" s="75">
        <v>0</v>
      </c>
      <c r="AM55" s="59">
        <f t="shared" si="7"/>
        <v>219</v>
      </c>
      <c r="AN55" s="27">
        <f t="shared" si="8"/>
        <v>25</v>
      </c>
      <c r="AO55" s="63">
        <f t="shared" si="9"/>
        <v>244</v>
      </c>
      <c r="AP55" s="75">
        <v>12</v>
      </c>
      <c r="AQ55" s="75">
        <v>4</v>
      </c>
      <c r="AR55" s="75">
        <v>7</v>
      </c>
    </row>
    <row r="56" spans="1:44" s="28" customFormat="1" ht="13.5" thickBot="1">
      <c r="A56" s="22">
        <v>71059527</v>
      </c>
      <c r="B56" s="23" t="s">
        <v>86</v>
      </c>
      <c r="C56" s="23">
        <v>9100</v>
      </c>
      <c r="D56" s="23" t="s">
        <v>87</v>
      </c>
      <c r="E56" s="24">
        <v>46021</v>
      </c>
      <c r="F56" s="26">
        <f t="shared" si="2"/>
        <v>0.38127501608899383</v>
      </c>
      <c r="G56" s="75">
        <v>0</v>
      </c>
      <c r="H56" s="75">
        <v>8297</v>
      </c>
      <c r="I56" s="75">
        <v>28</v>
      </c>
      <c r="J56" s="75">
        <v>0</v>
      </c>
      <c r="K56" s="75">
        <v>874</v>
      </c>
      <c r="L56" s="75">
        <v>0</v>
      </c>
      <c r="M56" s="75">
        <v>16897</v>
      </c>
      <c r="N56" s="75">
        <v>0</v>
      </c>
      <c r="O56" s="75">
        <v>1624</v>
      </c>
      <c r="P56" s="75">
        <v>25</v>
      </c>
      <c r="Q56" s="75">
        <v>0</v>
      </c>
      <c r="R56" s="49">
        <v>0</v>
      </c>
      <c r="S56" s="75">
        <v>0</v>
      </c>
      <c r="T56" s="75">
        <v>0</v>
      </c>
      <c r="U56" s="49">
        <f t="shared" si="3"/>
        <v>18546</v>
      </c>
      <c r="V56" s="75">
        <v>18546</v>
      </c>
      <c r="W56" s="75">
        <v>8325</v>
      </c>
      <c r="X56" s="75">
        <v>0</v>
      </c>
      <c r="Y56" s="75">
        <v>0</v>
      </c>
      <c r="Z56" s="75">
        <v>0</v>
      </c>
      <c r="AA56" s="75">
        <v>874</v>
      </c>
      <c r="AB56" s="75">
        <v>0</v>
      </c>
      <c r="AC56" s="75">
        <v>0</v>
      </c>
      <c r="AD56" s="72">
        <f t="shared" si="4"/>
        <v>27745</v>
      </c>
      <c r="AE56" s="73">
        <f aca="true" t="shared" si="10" ref="AE56:AE62">V56+Z56+AB56</f>
        <v>18546</v>
      </c>
      <c r="AF56" s="25">
        <f>AE56-U56</f>
        <v>0</v>
      </c>
      <c r="AG56" s="26">
        <f t="shared" si="0"/>
        <v>0</v>
      </c>
      <c r="AH56" s="75">
        <v>0</v>
      </c>
      <c r="AI56" s="75">
        <v>58</v>
      </c>
      <c r="AJ56" s="75">
        <v>3</v>
      </c>
      <c r="AK56" s="75">
        <v>121</v>
      </c>
      <c r="AL56" s="75">
        <v>0</v>
      </c>
      <c r="AM56" s="59">
        <f t="shared" si="7"/>
        <v>179</v>
      </c>
      <c r="AN56" s="27">
        <f t="shared" si="8"/>
        <v>3</v>
      </c>
      <c r="AO56" s="63">
        <f t="shared" si="9"/>
        <v>182</v>
      </c>
      <c r="AP56" s="75">
        <v>8</v>
      </c>
      <c r="AQ56" s="75">
        <v>8</v>
      </c>
      <c r="AR56" s="75">
        <v>3</v>
      </c>
    </row>
    <row r="57" spans="1:44" s="28" customFormat="1" ht="13.5" thickBot="1">
      <c r="A57" s="22">
        <v>71067049</v>
      </c>
      <c r="B57" s="23" t="s">
        <v>88</v>
      </c>
      <c r="C57" s="23">
        <v>9000</v>
      </c>
      <c r="D57" s="23" t="s">
        <v>22</v>
      </c>
      <c r="E57" s="24">
        <v>44021</v>
      </c>
      <c r="F57" s="26">
        <f t="shared" si="2"/>
        <v>0.7458219388145937</v>
      </c>
      <c r="G57" s="75">
        <v>1720</v>
      </c>
      <c r="H57" s="75">
        <v>18811</v>
      </c>
      <c r="I57" s="75">
        <v>3</v>
      </c>
      <c r="J57" s="75">
        <v>1003</v>
      </c>
      <c r="K57" s="75">
        <v>8946</v>
      </c>
      <c r="L57" s="75">
        <v>630</v>
      </c>
      <c r="M57" s="75">
        <v>11381</v>
      </c>
      <c r="N57" s="75">
        <v>2741</v>
      </c>
      <c r="O57" s="75">
        <v>217</v>
      </c>
      <c r="P57" s="75">
        <v>64</v>
      </c>
      <c r="Q57" s="75">
        <v>736</v>
      </c>
      <c r="R57" s="49">
        <v>0</v>
      </c>
      <c r="S57" s="75">
        <v>138</v>
      </c>
      <c r="T57" s="75">
        <v>1393</v>
      </c>
      <c r="U57" s="49">
        <f t="shared" si="3"/>
        <v>15277</v>
      </c>
      <c r="V57" s="75">
        <v>13158</v>
      </c>
      <c r="W57" s="75">
        <v>19809</v>
      </c>
      <c r="X57" s="75">
        <v>1720</v>
      </c>
      <c r="Y57" s="75">
        <v>0</v>
      </c>
      <c r="Z57" s="75">
        <v>2778</v>
      </c>
      <c r="AA57" s="75">
        <v>8377</v>
      </c>
      <c r="AB57" s="75">
        <v>874</v>
      </c>
      <c r="AC57" s="75">
        <v>615</v>
      </c>
      <c r="AD57" s="72">
        <f t="shared" si="4"/>
        <v>47331</v>
      </c>
      <c r="AE57" s="73">
        <f t="shared" si="10"/>
        <v>16810</v>
      </c>
      <c r="AF57" s="25">
        <f t="shared" si="6"/>
        <v>1533</v>
      </c>
      <c r="AG57" s="26">
        <f t="shared" si="0"/>
        <v>0.032388920580592</v>
      </c>
      <c r="AH57" s="75">
        <v>11</v>
      </c>
      <c r="AI57" s="75">
        <v>124</v>
      </c>
      <c r="AJ57" s="75">
        <v>32</v>
      </c>
      <c r="AK57" s="75">
        <v>87</v>
      </c>
      <c r="AL57" s="75">
        <v>18</v>
      </c>
      <c r="AM57" s="59">
        <f t="shared" si="7"/>
        <v>229</v>
      </c>
      <c r="AN57" s="27">
        <f t="shared" si="8"/>
        <v>43</v>
      </c>
      <c r="AO57" s="63">
        <f t="shared" si="9"/>
        <v>272</v>
      </c>
      <c r="AP57" s="75">
        <v>16</v>
      </c>
      <c r="AQ57" s="75">
        <v>21</v>
      </c>
      <c r="AR57" s="75">
        <v>16</v>
      </c>
    </row>
    <row r="58" spans="1:44" s="28" customFormat="1" ht="13.5" thickBot="1">
      <c r="A58" s="22">
        <v>71068237</v>
      </c>
      <c r="B58" s="23" t="s">
        <v>89</v>
      </c>
      <c r="C58" s="23">
        <v>2100</v>
      </c>
      <c r="D58" s="23" t="s">
        <v>90</v>
      </c>
      <c r="E58" s="24">
        <v>11002</v>
      </c>
      <c r="F58" s="26">
        <f t="shared" si="2"/>
        <v>0.555265298350073</v>
      </c>
      <c r="G58" s="75">
        <v>0</v>
      </c>
      <c r="H58" s="75">
        <v>5111</v>
      </c>
      <c r="I58" s="75">
        <v>35</v>
      </c>
      <c r="J58" s="75">
        <v>133</v>
      </c>
      <c r="K58" s="75">
        <v>2057</v>
      </c>
      <c r="L58" s="75">
        <v>0</v>
      </c>
      <c r="M58" s="75">
        <v>5357</v>
      </c>
      <c r="N58" s="75">
        <v>0</v>
      </c>
      <c r="O58" s="75">
        <v>325</v>
      </c>
      <c r="P58" s="75">
        <v>0</v>
      </c>
      <c r="Q58" s="75">
        <v>0</v>
      </c>
      <c r="R58" s="49">
        <v>0</v>
      </c>
      <c r="S58" s="75">
        <v>0</v>
      </c>
      <c r="T58" s="75">
        <v>0</v>
      </c>
      <c r="U58" s="49">
        <f t="shared" si="3"/>
        <v>5682</v>
      </c>
      <c r="V58" s="75">
        <v>5678</v>
      </c>
      <c r="W58" s="75">
        <v>5271</v>
      </c>
      <c r="X58" s="75">
        <v>0</v>
      </c>
      <c r="Y58" s="75">
        <v>0</v>
      </c>
      <c r="Z58" s="75">
        <v>0</v>
      </c>
      <c r="AA58" s="75">
        <v>1909</v>
      </c>
      <c r="AB58" s="75">
        <v>0</v>
      </c>
      <c r="AC58" s="75">
        <v>0</v>
      </c>
      <c r="AD58" s="72">
        <f t="shared" si="4"/>
        <v>12858</v>
      </c>
      <c r="AE58" s="73">
        <f t="shared" si="10"/>
        <v>5678</v>
      </c>
      <c r="AF58" s="25">
        <f t="shared" si="6"/>
        <v>-4</v>
      </c>
      <c r="AG58" s="26">
        <f t="shared" si="0"/>
        <v>-0.00031109037175299425</v>
      </c>
      <c r="AH58" s="75">
        <v>0</v>
      </c>
      <c r="AI58" s="75">
        <v>36</v>
      </c>
      <c r="AJ58" s="75">
        <v>6</v>
      </c>
      <c r="AK58" s="75">
        <v>35</v>
      </c>
      <c r="AL58" s="75">
        <v>0</v>
      </c>
      <c r="AM58" s="59">
        <f t="shared" si="7"/>
        <v>71</v>
      </c>
      <c r="AN58" s="27">
        <f t="shared" si="8"/>
        <v>6</v>
      </c>
      <c r="AO58" s="63">
        <f t="shared" si="9"/>
        <v>77</v>
      </c>
      <c r="AP58" s="75">
        <v>1</v>
      </c>
      <c r="AQ58" s="75">
        <v>3</v>
      </c>
      <c r="AR58" s="75">
        <v>4</v>
      </c>
    </row>
    <row r="59" spans="1:44" s="28" customFormat="1" ht="13.5" thickBot="1">
      <c r="A59" s="22">
        <v>71068930</v>
      </c>
      <c r="B59" s="23" t="s">
        <v>91</v>
      </c>
      <c r="C59" s="23">
        <v>2820</v>
      </c>
      <c r="D59" s="23" t="s">
        <v>92</v>
      </c>
      <c r="E59" s="24">
        <v>12005</v>
      </c>
      <c r="F59" s="26">
        <f t="shared" si="2"/>
        <v>0.5555446033860612</v>
      </c>
      <c r="G59" s="75">
        <v>0</v>
      </c>
      <c r="H59" s="75">
        <v>9648</v>
      </c>
      <c r="I59" s="75">
        <v>0</v>
      </c>
      <c r="J59" s="75">
        <v>0</v>
      </c>
      <c r="K59" s="75">
        <v>3546</v>
      </c>
      <c r="L59" s="75">
        <v>0</v>
      </c>
      <c r="M59" s="75">
        <v>11807</v>
      </c>
      <c r="N59" s="75">
        <v>0</v>
      </c>
      <c r="O59" s="75">
        <v>806</v>
      </c>
      <c r="P59" s="75">
        <v>0</v>
      </c>
      <c r="Q59" s="75">
        <v>0</v>
      </c>
      <c r="R59" s="49">
        <v>0</v>
      </c>
      <c r="S59" s="75">
        <v>0</v>
      </c>
      <c r="T59" s="75">
        <v>0</v>
      </c>
      <c r="U59" s="49">
        <f t="shared" si="3"/>
        <v>12613</v>
      </c>
      <c r="V59" s="75">
        <v>12528</v>
      </c>
      <c r="W59" s="75">
        <v>9642</v>
      </c>
      <c r="X59" s="75">
        <v>0</v>
      </c>
      <c r="Y59" s="75">
        <v>0</v>
      </c>
      <c r="Z59" s="75">
        <v>0</v>
      </c>
      <c r="AA59" s="75">
        <v>3362</v>
      </c>
      <c r="AB59" s="75">
        <v>0</v>
      </c>
      <c r="AC59" s="75">
        <v>0</v>
      </c>
      <c r="AD59" s="72">
        <f t="shared" si="4"/>
        <v>25532</v>
      </c>
      <c r="AE59" s="73">
        <f t="shared" si="10"/>
        <v>12528</v>
      </c>
      <c r="AF59" s="25">
        <f t="shared" si="6"/>
        <v>-85</v>
      </c>
      <c r="AG59" s="26">
        <f t="shared" si="0"/>
        <v>-0.003329155569481435</v>
      </c>
      <c r="AH59" s="75">
        <v>0</v>
      </c>
      <c r="AI59" s="75">
        <v>67</v>
      </c>
      <c r="AJ59" s="75">
        <v>10</v>
      </c>
      <c r="AK59" s="75">
        <v>80</v>
      </c>
      <c r="AL59" s="75">
        <v>0</v>
      </c>
      <c r="AM59" s="59">
        <f t="shared" si="7"/>
        <v>147</v>
      </c>
      <c r="AN59" s="27">
        <f t="shared" si="8"/>
        <v>10</v>
      </c>
      <c r="AO59" s="63">
        <f t="shared" si="9"/>
        <v>157</v>
      </c>
      <c r="AP59" s="75">
        <v>12</v>
      </c>
      <c r="AQ59" s="75">
        <v>13</v>
      </c>
      <c r="AR59" s="75">
        <v>9</v>
      </c>
    </row>
    <row r="60" spans="1:44" s="28" customFormat="1" ht="13.5" thickBot="1">
      <c r="A60" s="22">
        <v>71070712</v>
      </c>
      <c r="B60" s="23" t="s">
        <v>93</v>
      </c>
      <c r="C60" s="23">
        <v>4000</v>
      </c>
      <c r="D60" s="23" t="s">
        <v>81</v>
      </c>
      <c r="E60" s="24">
        <v>62063</v>
      </c>
      <c r="F60" s="26">
        <f t="shared" si="2"/>
        <v>0.5490001921063404</v>
      </c>
      <c r="G60" s="75">
        <v>688</v>
      </c>
      <c r="H60" s="75">
        <v>7273</v>
      </c>
      <c r="I60" s="75">
        <v>163</v>
      </c>
      <c r="J60" s="75">
        <v>0</v>
      </c>
      <c r="K60" s="75">
        <v>6372</v>
      </c>
      <c r="L60" s="75">
        <v>0</v>
      </c>
      <c r="M60" s="75">
        <v>13036.48</v>
      </c>
      <c r="N60" s="75">
        <v>0</v>
      </c>
      <c r="O60" s="75">
        <v>1336.6</v>
      </c>
      <c r="P60" s="75">
        <v>368.91999999999996</v>
      </c>
      <c r="Q60" s="75">
        <v>0</v>
      </c>
      <c r="R60" s="49">
        <v>0</v>
      </c>
      <c r="S60" s="75">
        <v>0</v>
      </c>
      <c r="T60" s="75">
        <v>0</v>
      </c>
      <c r="U60" s="49">
        <f t="shared" si="3"/>
        <v>14742</v>
      </c>
      <c r="V60" s="75">
        <v>14742</v>
      </c>
      <c r="W60" s="75">
        <v>7447</v>
      </c>
      <c r="X60" s="75">
        <v>689</v>
      </c>
      <c r="Y60" s="75">
        <v>0</v>
      </c>
      <c r="Z60" s="75">
        <v>0</v>
      </c>
      <c r="AA60" s="75">
        <v>6102</v>
      </c>
      <c r="AB60" s="75">
        <v>0</v>
      </c>
      <c r="AC60" s="75">
        <v>0</v>
      </c>
      <c r="AD60" s="72">
        <f t="shared" si="4"/>
        <v>28980</v>
      </c>
      <c r="AE60" s="73">
        <f t="shared" si="10"/>
        <v>14742</v>
      </c>
      <c r="AF60" s="25">
        <f t="shared" si="6"/>
        <v>0</v>
      </c>
      <c r="AG60" s="26">
        <f t="shared" si="0"/>
        <v>0</v>
      </c>
      <c r="AH60" s="75">
        <v>3</v>
      </c>
      <c r="AI60" s="75">
        <v>44</v>
      </c>
      <c r="AJ60" s="75">
        <v>18</v>
      </c>
      <c r="AK60" s="75">
        <v>117</v>
      </c>
      <c r="AL60" s="75">
        <v>0</v>
      </c>
      <c r="AM60" s="59">
        <f t="shared" si="7"/>
        <v>161</v>
      </c>
      <c r="AN60" s="27">
        <f t="shared" si="8"/>
        <v>21</v>
      </c>
      <c r="AO60" s="63">
        <f t="shared" si="9"/>
        <v>182</v>
      </c>
      <c r="AP60" s="75">
        <v>19</v>
      </c>
      <c r="AQ60" s="75">
        <v>17</v>
      </c>
      <c r="AR60" s="75">
        <v>19</v>
      </c>
    </row>
    <row r="61" spans="1:44" s="28" customFormat="1" ht="13.5" thickBot="1">
      <c r="A61" s="22">
        <v>71071504</v>
      </c>
      <c r="B61" s="23" t="s">
        <v>94</v>
      </c>
      <c r="C61" s="23">
        <v>3800</v>
      </c>
      <c r="D61" s="23" t="s">
        <v>95</v>
      </c>
      <c r="E61" s="24">
        <v>71053</v>
      </c>
      <c r="F61" s="26">
        <f t="shared" si="2"/>
        <v>0.4425071489814322</v>
      </c>
      <c r="G61" s="75">
        <v>0</v>
      </c>
      <c r="H61" s="75">
        <v>5437</v>
      </c>
      <c r="I61" s="75">
        <v>20</v>
      </c>
      <c r="J61" s="75">
        <v>49</v>
      </c>
      <c r="K61" s="75">
        <v>3998</v>
      </c>
      <c r="L61" s="75">
        <v>0</v>
      </c>
      <c r="M61" s="75">
        <v>11222</v>
      </c>
      <c r="N61" s="75">
        <v>0</v>
      </c>
      <c r="O61" s="75">
        <v>493</v>
      </c>
      <c r="P61" s="75">
        <v>126</v>
      </c>
      <c r="Q61" s="75">
        <v>0</v>
      </c>
      <c r="R61" s="49">
        <v>0</v>
      </c>
      <c r="S61" s="75">
        <v>0</v>
      </c>
      <c r="T61" s="75">
        <v>0</v>
      </c>
      <c r="U61" s="49">
        <f t="shared" si="3"/>
        <v>11841</v>
      </c>
      <c r="V61" s="75">
        <v>11832</v>
      </c>
      <c r="W61" s="75">
        <v>5506</v>
      </c>
      <c r="X61" s="75">
        <v>0</v>
      </c>
      <c r="Y61" s="75">
        <v>0</v>
      </c>
      <c r="Z61" s="75">
        <v>0</v>
      </c>
      <c r="AA61" s="75">
        <v>3852</v>
      </c>
      <c r="AB61" s="75">
        <v>0</v>
      </c>
      <c r="AC61" s="75">
        <v>0</v>
      </c>
      <c r="AD61" s="72">
        <f t="shared" si="4"/>
        <v>21190</v>
      </c>
      <c r="AE61" s="73">
        <f t="shared" si="10"/>
        <v>11832</v>
      </c>
      <c r="AF61" s="25">
        <f t="shared" si="6"/>
        <v>-9</v>
      </c>
      <c r="AG61" s="26">
        <f t="shared" si="0"/>
        <v>-0.0004247286455875413</v>
      </c>
      <c r="AH61" s="75">
        <v>0</v>
      </c>
      <c r="AI61" s="75">
        <v>37</v>
      </c>
      <c r="AJ61" s="75">
        <v>12</v>
      </c>
      <c r="AK61" s="75">
        <v>77</v>
      </c>
      <c r="AL61" s="75">
        <v>0</v>
      </c>
      <c r="AM61" s="59">
        <f t="shared" si="7"/>
        <v>114</v>
      </c>
      <c r="AN61" s="27">
        <f t="shared" si="8"/>
        <v>12</v>
      </c>
      <c r="AO61" s="71">
        <f t="shared" si="9"/>
        <v>126</v>
      </c>
      <c r="AP61" s="75">
        <v>5</v>
      </c>
      <c r="AQ61" s="75">
        <v>4</v>
      </c>
      <c r="AR61" s="75">
        <v>10</v>
      </c>
    </row>
    <row r="62" spans="1:44" s="28" customFormat="1" ht="12.75">
      <c r="A62" s="22">
        <v>71071801</v>
      </c>
      <c r="B62" s="64" t="s">
        <v>136</v>
      </c>
      <c r="C62" s="23">
        <v>6000</v>
      </c>
      <c r="D62" s="23" t="s">
        <v>137</v>
      </c>
      <c r="E62" s="24">
        <v>52011</v>
      </c>
      <c r="F62" s="26">
        <f t="shared" si="2"/>
        <v>0.48822244063895087</v>
      </c>
      <c r="G62" s="75">
        <v>3301</v>
      </c>
      <c r="H62" s="75">
        <v>9575</v>
      </c>
      <c r="I62" s="75">
        <v>541</v>
      </c>
      <c r="J62" s="75">
        <v>0</v>
      </c>
      <c r="K62" s="75">
        <v>10272</v>
      </c>
      <c r="L62" s="75">
        <v>0</v>
      </c>
      <c r="M62" s="75">
        <v>18251</v>
      </c>
      <c r="N62" s="75">
        <v>0</v>
      </c>
      <c r="O62" s="75">
        <v>3309</v>
      </c>
      <c r="P62" s="75">
        <v>1031</v>
      </c>
      <c r="Q62" s="75">
        <v>0</v>
      </c>
      <c r="R62" s="76">
        <v>0</v>
      </c>
      <c r="S62" s="75">
        <v>0</v>
      </c>
      <c r="T62" s="75">
        <v>0</v>
      </c>
      <c r="U62" s="49">
        <f t="shared" si="3"/>
        <v>22591</v>
      </c>
      <c r="V62" s="75">
        <v>22591</v>
      </c>
      <c r="W62" s="75">
        <v>10116</v>
      </c>
      <c r="X62" s="75">
        <v>3301</v>
      </c>
      <c r="Y62" s="75">
        <v>0</v>
      </c>
      <c r="Z62" s="75">
        <v>0</v>
      </c>
      <c r="AA62" s="75">
        <v>10272</v>
      </c>
      <c r="AB62" s="75">
        <v>0</v>
      </c>
      <c r="AC62" s="75">
        <v>0</v>
      </c>
      <c r="AD62" s="72">
        <f t="shared" si="4"/>
        <v>46280</v>
      </c>
      <c r="AE62" s="73">
        <f t="shared" si="10"/>
        <v>22591</v>
      </c>
      <c r="AF62" s="25">
        <f t="shared" si="6"/>
        <v>0</v>
      </c>
      <c r="AG62" s="26">
        <f t="shared" si="0"/>
        <v>0</v>
      </c>
      <c r="AH62" s="75">
        <v>15</v>
      </c>
      <c r="AI62" s="75">
        <v>77</v>
      </c>
      <c r="AJ62" s="75">
        <v>33</v>
      </c>
      <c r="AK62" s="75">
        <v>152</v>
      </c>
      <c r="AL62" s="75">
        <v>0</v>
      </c>
      <c r="AM62" s="59">
        <f t="shared" si="7"/>
        <v>229</v>
      </c>
      <c r="AN62" s="27">
        <f t="shared" si="8"/>
        <v>48</v>
      </c>
      <c r="AO62" s="71">
        <f t="shared" si="9"/>
        <v>277</v>
      </c>
      <c r="AP62" s="75">
        <v>7</v>
      </c>
      <c r="AQ62" s="75">
        <v>12</v>
      </c>
      <c r="AR62" s="75">
        <v>10</v>
      </c>
    </row>
    <row r="63" spans="1:44" s="28" customFormat="1" ht="12.75">
      <c r="A63" s="22"/>
      <c r="B63" s="64"/>
      <c r="C63" s="23"/>
      <c r="D63" s="23"/>
      <c r="E63" s="24"/>
      <c r="F63" s="26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6"/>
      <c r="S63" s="75"/>
      <c r="T63" s="75"/>
      <c r="U63" s="49"/>
      <c r="V63" s="75"/>
      <c r="W63" s="75"/>
      <c r="X63" s="75"/>
      <c r="Y63" s="75"/>
      <c r="Z63" s="75"/>
      <c r="AA63" s="75"/>
      <c r="AB63" s="75"/>
      <c r="AC63" s="75"/>
      <c r="AD63" s="72"/>
      <c r="AE63" s="73"/>
      <c r="AF63" s="25"/>
      <c r="AG63" s="26"/>
      <c r="AH63" s="75"/>
      <c r="AI63" s="75"/>
      <c r="AJ63" s="75"/>
      <c r="AK63" s="75"/>
      <c r="AL63" s="75"/>
      <c r="AM63" s="59"/>
      <c r="AN63" s="27"/>
      <c r="AO63" s="59"/>
      <c r="AP63" s="75"/>
      <c r="AQ63" s="75"/>
      <c r="AR63" s="75"/>
    </row>
    <row r="64" spans="1:6" s="28" customFormat="1" ht="12.75">
      <c r="A64" s="22"/>
      <c r="B64" s="64"/>
      <c r="C64" s="23"/>
      <c r="D64" s="23"/>
      <c r="E64" s="24"/>
      <c r="F64" s="26"/>
    </row>
    <row r="65" spans="1:44" ht="12.75">
      <c r="A65" s="29"/>
      <c r="B65" s="4"/>
      <c r="C65" s="4"/>
      <c r="D65" s="4"/>
      <c r="E65" s="30"/>
      <c r="F65" s="26"/>
      <c r="G65" s="31"/>
      <c r="H65" s="31"/>
      <c r="I65" s="31"/>
      <c r="J65" s="31"/>
      <c r="K65" s="31"/>
      <c r="L65" s="31"/>
      <c r="M65" s="49"/>
      <c r="N65" s="31"/>
      <c r="O65" s="31"/>
      <c r="P65" s="31"/>
      <c r="Q65" s="31"/>
      <c r="R65" s="49"/>
      <c r="S65" s="49"/>
      <c r="T65" s="31"/>
      <c r="U65" s="31"/>
      <c r="V65" s="49"/>
      <c r="W65" s="49"/>
      <c r="X65" s="6"/>
      <c r="Y65" s="6"/>
      <c r="Z65" s="6"/>
      <c r="AA65" s="6"/>
      <c r="AB65" s="6"/>
      <c r="AC65" s="33"/>
      <c r="AD65" s="32"/>
      <c r="AE65" s="6"/>
      <c r="AF65" s="6"/>
      <c r="AG65" s="34"/>
      <c r="AH65" s="75"/>
      <c r="AI65" s="6"/>
      <c r="AJ65" s="6"/>
      <c r="AK65" s="6"/>
      <c r="AL65" s="6"/>
      <c r="AM65" s="59"/>
      <c r="AN65" s="27"/>
      <c r="AO65" s="6"/>
      <c r="AP65" s="52"/>
      <c r="AQ65" s="52"/>
      <c r="AR65" s="52"/>
    </row>
    <row r="66" spans="1:44" ht="13.5" thickBot="1">
      <c r="A66" s="35"/>
      <c r="B66" s="36"/>
      <c r="C66" s="36"/>
      <c r="D66" s="36"/>
      <c r="E66" s="37"/>
      <c r="F66" s="26">
        <f t="shared" si="2"/>
        <v>0.48650829271655666</v>
      </c>
      <c r="G66" s="38">
        <f aca="true" t="shared" si="11" ref="G66:L66">SUM(G11:G62)</f>
        <v>24695</v>
      </c>
      <c r="H66" s="38">
        <f t="shared" si="11"/>
        <v>378777.5</v>
      </c>
      <c r="I66" s="38">
        <f t="shared" si="11"/>
        <v>3560</v>
      </c>
      <c r="J66" s="38">
        <f t="shared" si="11"/>
        <v>4619</v>
      </c>
      <c r="K66" s="38">
        <f t="shared" si="11"/>
        <v>217501</v>
      </c>
      <c r="L66" s="38">
        <f t="shared" si="11"/>
        <v>3154</v>
      </c>
      <c r="M66" s="38">
        <f aca="true" t="shared" si="12" ref="M66:S66">SUM(M11:M62)</f>
        <v>684271.48</v>
      </c>
      <c r="N66" s="38">
        <f t="shared" si="12"/>
        <v>16643</v>
      </c>
      <c r="O66" s="38">
        <f t="shared" si="12"/>
        <v>57586.6</v>
      </c>
      <c r="P66" s="38">
        <f t="shared" si="12"/>
        <v>3391.92</v>
      </c>
      <c r="Q66" s="38">
        <f t="shared" si="12"/>
        <v>1715</v>
      </c>
      <c r="R66" s="38">
        <f t="shared" si="12"/>
        <v>0</v>
      </c>
      <c r="S66" s="38">
        <f t="shared" si="12"/>
        <v>209</v>
      </c>
      <c r="T66" s="38">
        <f>SUM(T11:T61)</f>
        <v>1619</v>
      </c>
      <c r="U66" s="39">
        <f aca="true" t="shared" si="13" ref="U66:AF66">SUM(U11:U62)</f>
        <v>763817</v>
      </c>
      <c r="V66" s="39">
        <f t="shared" si="13"/>
        <v>747677</v>
      </c>
      <c r="W66" s="39">
        <f t="shared" si="13"/>
        <v>386945.5</v>
      </c>
      <c r="X66" s="39">
        <f t="shared" si="13"/>
        <v>24660</v>
      </c>
      <c r="Y66" s="39">
        <f t="shared" si="13"/>
        <v>521</v>
      </c>
      <c r="Z66" s="39">
        <f t="shared" si="13"/>
        <v>16751</v>
      </c>
      <c r="AA66" s="39">
        <f t="shared" si="13"/>
        <v>209785</v>
      </c>
      <c r="AB66" s="39">
        <f t="shared" si="13"/>
        <v>1934</v>
      </c>
      <c r="AC66" s="39">
        <f t="shared" si="13"/>
        <v>3503</v>
      </c>
      <c r="AD66" s="38">
        <f t="shared" si="13"/>
        <v>1391776.5</v>
      </c>
      <c r="AE66" s="38">
        <f t="shared" si="13"/>
        <v>766362</v>
      </c>
      <c r="AF66" s="39">
        <f t="shared" si="13"/>
        <v>2545</v>
      </c>
      <c r="AG66" s="40">
        <f>+AF66/AD66</f>
        <v>0.0018285981980583807</v>
      </c>
      <c r="AH66" s="58">
        <f>SUM(AH11:AH62)</f>
        <v>138</v>
      </c>
      <c r="AI66" s="58">
        <f>SUM(AI11:AI62)</f>
        <v>2547</v>
      </c>
      <c r="AJ66" s="58">
        <f aca="true" t="shared" si="14" ref="AJ66:AR66">SUM(AJ11:AJ62)</f>
        <v>609</v>
      </c>
      <c r="AK66" s="58">
        <f t="shared" si="14"/>
        <v>4635</v>
      </c>
      <c r="AL66" s="58">
        <f t="shared" si="14"/>
        <v>114</v>
      </c>
      <c r="AM66" s="58">
        <f t="shared" si="14"/>
        <v>7296</v>
      </c>
      <c r="AN66" s="58">
        <f t="shared" si="14"/>
        <v>747</v>
      </c>
      <c r="AO66" s="58">
        <f t="shared" si="14"/>
        <v>8043</v>
      </c>
      <c r="AP66" s="58">
        <f t="shared" si="14"/>
        <v>467</v>
      </c>
      <c r="AQ66" s="58">
        <f t="shared" si="14"/>
        <v>472</v>
      </c>
      <c r="AR66" s="58">
        <f t="shared" si="14"/>
        <v>477</v>
      </c>
    </row>
    <row r="67" spans="1:41" ht="12.75">
      <c r="A67" s="4"/>
      <c r="B67" s="4"/>
      <c r="C67" s="4"/>
      <c r="D67" s="4"/>
      <c r="E67" s="4"/>
      <c r="F67" s="26"/>
      <c r="G67" s="41"/>
      <c r="H67" s="51"/>
      <c r="I67" s="51"/>
      <c r="J67" s="51"/>
      <c r="K67" s="51"/>
      <c r="L67" s="51"/>
      <c r="M67" s="49"/>
      <c r="N67" s="51"/>
      <c r="O67" s="51"/>
      <c r="P67" s="51"/>
      <c r="Q67" s="51"/>
      <c r="R67" s="51"/>
      <c r="S67" s="51"/>
      <c r="T67" s="51"/>
      <c r="U67" s="51"/>
      <c r="V67" s="49"/>
      <c r="W67" s="49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75"/>
      <c r="AI67" s="3"/>
      <c r="AJ67" s="3"/>
      <c r="AK67" s="3"/>
      <c r="AL67" s="3"/>
      <c r="AM67" s="61"/>
      <c r="AN67" s="3"/>
      <c r="AO67" s="3"/>
    </row>
    <row r="68" spans="1:41" ht="12.75">
      <c r="A68" s="4"/>
      <c r="B68" s="4"/>
      <c r="C68" s="4"/>
      <c r="D68" s="4"/>
      <c r="E68" s="4"/>
      <c r="F68" s="26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49"/>
      <c r="W68" s="49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75"/>
      <c r="AI68" s="3"/>
      <c r="AJ68" s="3"/>
      <c r="AK68" s="3"/>
      <c r="AL68" s="3"/>
      <c r="AM68" s="3"/>
      <c r="AN68" s="3"/>
      <c r="AO68" s="3"/>
    </row>
    <row r="69" spans="1:44" ht="12.75">
      <c r="A69" s="4"/>
      <c r="B69" s="4"/>
      <c r="C69" s="4"/>
      <c r="D69" s="4"/>
      <c r="E69" s="4"/>
      <c r="F69" s="26">
        <f t="shared" si="2"/>
        <v>0.4198852846979325</v>
      </c>
      <c r="G69" s="31">
        <f>G32+G34</f>
        <v>5</v>
      </c>
      <c r="H69" s="31">
        <f>H32+H34</f>
        <v>8716</v>
      </c>
      <c r="I69" s="31">
        <f>I32+I34</f>
        <v>91</v>
      </c>
      <c r="J69" s="31">
        <f>J32+J34</f>
        <v>26</v>
      </c>
      <c r="K69" s="31">
        <f>K32+K34</f>
        <v>15289</v>
      </c>
      <c r="L69" s="31">
        <f>L32+L34</f>
        <v>0</v>
      </c>
      <c r="M69" s="31">
        <f>M32+M34</f>
        <v>31692</v>
      </c>
      <c r="N69" s="31">
        <f>N32+N34</f>
        <v>146</v>
      </c>
      <c r="O69" s="31">
        <f>O32+O34</f>
        <v>3213</v>
      </c>
      <c r="P69" s="31">
        <f>P32+P34</f>
        <v>6</v>
      </c>
      <c r="Q69" s="31">
        <f>Q32+Q34</f>
        <v>0</v>
      </c>
      <c r="R69" s="31">
        <f>R32+R34</f>
        <v>0</v>
      </c>
      <c r="S69" s="31">
        <f>S32+S34</f>
        <v>0</v>
      </c>
      <c r="T69" s="31">
        <f>T32+T34</f>
        <v>0</v>
      </c>
      <c r="U69" s="31">
        <f>U32+U34</f>
        <v>35057</v>
      </c>
      <c r="V69" s="31">
        <f>V32+V34</f>
        <v>34968</v>
      </c>
      <c r="W69" s="31">
        <f>W32+W34</f>
        <v>8835</v>
      </c>
      <c r="X69" s="31">
        <f>X32+X34</f>
        <v>5</v>
      </c>
      <c r="Y69" s="31">
        <f>Y32+Y34</f>
        <v>5</v>
      </c>
      <c r="Z69" s="31">
        <f>Z32+Z34</f>
        <v>147</v>
      </c>
      <c r="AA69" s="31">
        <f>AA32+AA34</f>
        <v>14117</v>
      </c>
      <c r="AB69" s="31">
        <f>AB32+AB34</f>
        <v>0</v>
      </c>
      <c r="AC69" s="31">
        <f>AC32+AC34</f>
        <v>0</v>
      </c>
      <c r="AD69" s="31">
        <f>AD32+AD34</f>
        <v>58077</v>
      </c>
      <c r="AE69" s="31">
        <f>AE32+AE34</f>
        <v>35115</v>
      </c>
      <c r="AF69" s="31">
        <f>AF32+AF34</f>
        <v>58</v>
      </c>
      <c r="AG69" s="31">
        <f>AG32+AG34</f>
        <v>0.002257536345156699</v>
      </c>
      <c r="AH69" s="31">
        <f>AH32+AH34</f>
        <v>0</v>
      </c>
      <c r="AI69" s="31">
        <f>AI32+AI34</f>
        <v>74</v>
      </c>
      <c r="AJ69" s="31">
        <f>AJ32+AJ34</f>
        <v>46</v>
      </c>
      <c r="AK69" s="31">
        <f>AK32+AK34</f>
        <v>206</v>
      </c>
      <c r="AL69" s="31">
        <f>AL32+AL34</f>
        <v>3</v>
      </c>
      <c r="AM69" s="31">
        <f>AM32+AM34</f>
        <v>283</v>
      </c>
      <c r="AN69" s="31">
        <f>AN32+AN34</f>
        <v>46</v>
      </c>
      <c r="AO69" s="31">
        <f>AO32+AO34</f>
        <v>329</v>
      </c>
      <c r="AP69" s="31">
        <f>AP32+AP34</f>
        <v>33</v>
      </c>
      <c r="AQ69" s="31">
        <f>AQ32+AQ34</f>
        <v>18</v>
      </c>
      <c r="AR69" s="31">
        <f>AR32+AR34</f>
        <v>23</v>
      </c>
    </row>
    <row r="70" spans="1:41" ht="12.75">
      <c r="A70" s="4"/>
      <c r="B70" s="4"/>
      <c r="C70" s="4"/>
      <c r="D70" s="4"/>
      <c r="E70" s="4"/>
      <c r="F70" s="41"/>
      <c r="G70" s="42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9"/>
      <c r="W70" s="49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75"/>
      <c r="AI70" s="3"/>
      <c r="AJ70" s="3"/>
      <c r="AK70" s="3"/>
      <c r="AL70" s="3"/>
      <c r="AM70" s="3"/>
      <c r="AN70" s="3"/>
      <c r="AO70" s="3"/>
    </row>
    <row r="71" spans="1:41" ht="12.75">
      <c r="A71" s="4"/>
      <c r="B71" s="4"/>
      <c r="C71" s="4"/>
      <c r="D71" s="4"/>
      <c r="E71" s="4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75"/>
      <c r="AI71" s="3"/>
      <c r="AJ71" s="3"/>
      <c r="AK71" s="3"/>
      <c r="AL71" s="3"/>
      <c r="AM71" s="3"/>
      <c r="AN71" s="3"/>
      <c r="AO71" s="3"/>
    </row>
    <row r="72" spans="1:41" ht="12.75">
      <c r="A72" s="4"/>
      <c r="B72" s="4"/>
      <c r="C72" s="4"/>
      <c r="D72" s="4"/>
      <c r="E72" s="4"/>
      <c r="F72" s="41"/>
      <c r="G72" s="43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75"/>
      <c r="AI72" s="3"/>
      <c r="AJ72" s="3"/>
      <c r="AK72" s="3"/>
      <c r="AL72" s="3"/>
      <c r="AM72" s="3"/>
      <c r="AN72" s="3"/>
      <c r="AO72" s="3"/>
    </row>
    <row r="73" spans="1:41" ht="12.75">
      <c r="A73" s="4"/>
      <c r="B73" s="4"/>
      <c r="C73" s="4"/>
      <c r="D73" s="4"/>
      <c r="E73" s="4"/>
      <c r="F73" s="41"/>
      <c r="G73" s="43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75"/>
      <c r="AI73" s="3"/>
      <c r="AJ73" s="3"/>
      <c r="AK73" s="3"/>
      <c r="AL73" s="3"/>
      <c r="AM73" s="3"/>
      <c r="AN73" s="3"/>
      <c r="AO73" s="3"/>
    </row>
    <row r="74" spans="1:41" ht="12.75">
      <c r="A74" s="4"/>
      <c r="B74" s="4"/>
      <c r="C74" s="4"/>
      <c r="D74" s="4"/>
      <c r="E74" s="4"/>
      <c r="F74" s="41"/>
      <c r="G74" s="43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75"/>
      <c r="AI74" s="3"/>
      <c r="AJ74" s="3"/>
      <c r="AK74" s="3"/>
      <c r="AL74" s="3"/>
      <c r="AM74" s="3"/>
      <c r="AN74" s="3"/>
      <c r="AO74" s="3"/>
    </row>
    <row r="75" spans="1:41" ht="12.75">
      <c r="A75" s="4"/>
      <c r="B75" s="4"/>
      <c r="C75" s="4"/>
      <c r="D75" s="4"/>
      <c r="E75" s="4"/>
      <c r="F75" s="41"/>
      <c r="G75" s="43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75"/>
      <c r="AI75" s="3"/>
      <c r="AJ75" s="3"/>
      <c r="AK75" s="3"/>
      <c r="AL75" s="3"/>
      <c r="AM75" s="3"/>
      <c r="AN75" s="3"/>
      <c r="AO75" s="3"/>
    </row>
    <row r="76" spans="1:41" ht="12.75">
      <c r="A76" s="4"/>
      <c r="B76" s="4"/>
      <c r="C76" s="4"/>
      <c r="D76" s="4"/>
      <c r="E76" s="4"/>
      <c r="F76" s="41"/>
      <c r="G76" s="6"/>
      <c r="H76" s="6"/>
      <c r="I76" s="6"/>
      <c r="J76" s="6"/>
      <c r="K76" s="6"/>
      <c r="L76" s="6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75"/>
      <c r="AI76" s="3"/>
      <c r="AJ76" s="3"/>
      <c r="AK76" s="3"/>
      <c r="AL76" s="3"/>
      <c r="AM76" s="3"/>
      <c r="AN76" s="3"/>
      <c r="AO76" s="3"/>
    </row>
    <row r="77" spans="1:41" ht="12.75">
      <c r="A77" s="4"/>
      <c r="B77" s="4"/>
      <c r="C77" s="4"/>
      <c r="D77" s="4"/>
      <c r="E77" s="4"/>
      <c r="F77" s="41"/>
      <c r="G77" s="43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75"/>
      <c r="AI77" s="3"/>
      <c r="AJ77" s="3"/>
      <c r="AK77" s="3"/>
      <c r="AL77" s="3"/>
      <c r="AM77" s="3"/>
      <c r="AN77" s="3"/>
      <c r="AO77" s="3"/>
    </row>
    <row r="78" spans="1:41" ht="12.75">
      <c r="A78" s="4"/>
      <c r="B78" s="4"/>
      <c r="C78" s="4"/>
      <c r="D78" s="4"/>
      <c r="E78" s="4"/>
      <c r="F78" s="41"/>
      <c r="G78" s="43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75"/>
      <c r="AI78" s="3"/>
      <c r="AJ78" s="3"/>
      <c r="AK78" s="3"/>
      <c r="AL78" s="3"/>
      <c r="AM78" s="3"/>
      <c r="AN78" s="3"/>
      <c r="AO78" s="3"/>
    </row>
    <row r="79" spans="1:41" ht="12.75">
      <c r="A79" s="4"/>
      <c r="B79" s="4"/>
      <c r="C79" s="4"/>
      <c r="D79" s="4"/>
      <c r="E79" s="4"/>
      <c r="F79" s="41"/>
      <c r="G79" s="43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75"/>
      <c r="AI79" s="3"/>
      <c r="AJ79" s="3"/>
      <c r="AK79" s="3"/>
      <c r="AL79" s="3"/>
      <c r="AM79" s="3"/>
      <c r="AN79" s="3"/>
      <c r="AO79" s="3"/>
    </row>
    <row r="80" spans="1:41" ht="12.75">
      <c r="A80" s="4"/>
      <c r="B80" s="4"/>
      <c r="C80" s="4"/>
      <c r="D80" s="4"/>
      <c r="E80" s="4"/>
      <c r="F80" s="41"/>
      <c r="G80" s="6"/>
      <c r="H80" s="6"/>
      <c r="I80" s="6"/>
      <c r="J80" s="6"/>
      <c r="K80" s="6"/>
      <c r="L80" s="6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75"/>
      <c r="AI80" s="3"/>
      <c r="AJ80" s="3"/>
      <c r="AK80" s="3"/>
      <c r="AL80" s="3"/>
      <c r="AM80" s="3"/>
      <c r="AN80" s="3"/>
      <c r="AO80" s="3"/>
    </row>
    <row r="81" spans="1:41" ht="12.75">
      <c r="A81" s="4"/>
      <c r="B81" s="4"/>
      <c r="C81" s="4"/>
      <c r="D81" s="4"/>
      <c r="E81" s="4"/>
      <c r="F81" s="41"/>
      <c r="G81" s="43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75"/>
      <c r="AI81" s="3"/>
      <c r="AJ81" s="3"/>
      <c r="AK81" s="3"/>
      <c r="AL81" s="3"/>
      <c r="AM81" s="3"/>
      <c r="AN81" s="3"/>
      <c r="AO81" s="3"/>
    </row>
    <row r="82" spans="1:41" ht="12.75">
      <c r="A82" s="4"/>
      <c r="B82" s="4"/>
      <c r="C82" s="4"/>
      <c r="D82" s="4"/>
      <c r="E82" s="4"/>
      <c r="F82" s="41"/>
      <c r="G82" s="43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75"/>
      <c r="AI82" s="3"/>
      <c r="AJ82" s="3"/>
      <c r="AK82" s="3"/>
      <c r="AL82" s="3"/>
      <c r="AM82" s="3"/>
      <c r="AN82" s="3"/>
      <c r="AO82" s="3"/>
    </row>
    <row r="83" spans="1:41" ht="12.75">
      <c r="A83" s="4"/>
      <c r="B83" s="4"/>
      <c r="C83" s="4"/>
      <c r="D83" s="4"/>
      <c r="E83" s="4"/>
      <c r="F83" s="41"/>
      <c r="G83" s="43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75"/>
      <c r="AI83" s="3"/>
      <c r="AJ83" s="3"/>
      <c r="AK83" s="3"/>
      <c r="AL83" s="3"/>
      <c r="AM83" s="3"/>
      <c r="AN83" s="3"/>
      <c r="AO83" s="3"/>
    </row>
    <row r="84" spans="1:41" ht="12.75">
      <c r="A84" s="4"/>
      <c r="B84" s="4"/>
      <c r="C84" s="4"/>
      <c r="D84" s="4"/>
      <c r="E84" s="4"/>
      <c r="F84" s="41"/>
      <c r="G84" s="6"/>
      <c r="H84" s="6"/>
      <c r="I84" s="6"/>
      <c r="J84" s="6"/>
      <c r="K84" s="6"/>
      <c r="L84" s="6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75"/>
      <c r="AI84" s="3"/>
      <c r="AJ84" s="3"/>
      <c r="AK84" s="3"/>
      <c r="AL84" s="3"/>
      <c r="AM84" s="3"/>
      <c r="AN84" s="3"/>
      <c r="AO84" s="3"/>
    </row>
    <row r="85" spans="1:41" ht="12.75">
      <c r="A85" s="4"/>
      <c r="B85" s="4"/>
      <c r="C85" s="4"/>
      <c r="D85" s="4"/>
      <c r="E85" s="4"/>
      <c r="F85" s="41"/>
      <c r="G85" s="42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75"/>
      <c r="AI85" s="3"/>
      <c r="AJ85" s="3"/>
      <c r="AK85" s="3"/>
      <c r="AL85" s="3"/>
      <c r="AM85" s="3"/>
      <c r="AN85" s="3"/>
      <c r="AO85" s="3"/>
    </row>
    <row r="86" spans="1:41" ht="12.75">
      <c r="A86" s="4"/>
      <c r="B86" s="4"/>
      <c r="C86" s="4"/>
      <c r="D86" s="4"/>
      <c r="E86" s="4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75"/>
      <c r="AI86" s="3"/>
      <c r="AJ86" s="3"/>
      <c r="AK86" s="3"/>
      <c r="AL86" s="3"/>
      <c r="AM86" s="3"/>
      <c r="AN86" s="3"/>
      <c r="AO86" s="3"/>
    </row>
    <row r="87" spans="1:41" ht="12.75">
      <c r="A87" s="4"/>
      <c r="B87" s="4"/>
      <c r="C87" s="4"/>
      <c r="D87" s="4"/>
      <c r="E87" s="4"/>
      <c r="F87" s="41"/>
      <c r="G87" s="43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75"/>
      <c r="AI87" s="3"/>
      <c r="AJ87" s="3"/>
      <c r="AK87" s="3"/>
      <c r="AL87" s="3"/>
      <c r="AM87" s="3"/>
      <c r="AN87" s="3"/>
      <c r="AO87" s="3"/>
    </row>
    <row r="88" spans="1:41" ht="12.75">
      <c r="A88" s="4"/>
      <c r="B88" s="4"/>
      <c r="C88" s="4"/>
      <c r="D88" s="4"/>
      <c r="E88" s="4"/>
      <c r="F88" s="41"/>
      <c r="G88" s="43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75"/>
      <c r="AI88" s="3"/>
      <c r="AJ88" s="3"/>
      <c r="AK88" s="3"/>
      <c r="AL88" s="3"/>
      <c r="AM88" s="3"/>
      <c r="AN88" s="3"/>
      <c r="AO88" s="3"/>
    </row>
    <row r="89" spans="1:41" ht="12.75">
      <c r="A89" s="4"/>
      <c r="B89" s="4"/>
      <c r="C89" s="4"/>
      <c r="D89" s="4"/>
      <c r="E89" s="4"/>
      <c r="F89" s="41"/>
      <c r="G89" s="43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3"/>
      <c r="AI89" s="3"/>
      <c r="AJ89" s="3"/>
      <c r="AK89" s="3"/>
      <c r="AL89" s="3"/>
      <c r="AM89" s="3"/>
      <c r="AN89" s="3"/>
      <c r="AO89" s="3"/>
    </row>
    <row r="90" spans="1:41" ht="12.75">
      <c r="A90" s="4"/>
      <c r="B90" s="4"/>
      <c r="C90" s="4"/>
      <c r="D90" s="4"/>
      <c r="E90" s="4"/>
      <c r="F90" s="41"/>
      <c r="G90" s="6"/>
      <c r="H90" s="6"/>
      <c r="I90" s="6"/>
      <c r="J90" s="6"/>
      <c r="K90" s="6"/>
      <c r="L90" s="6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3"/>
      <c r="AI90" s="3"/>
      <c r="AJ90" s="3"/>
      <c r="AK90" s="3"/>
      <c r="AL90" s="3"/>
      <c r="AM90" s="3"/>
      <c r="AN90" s="3"/>
      <c r="AO90" s="3"/>
    </row>
    <row r="91" spans="1:41" ht="12.75">
      <c r="A91" s="4"/>
      <c r="B91" s="4"/>
      <c r="C91" s="4"/>
      <c r="D91" s="4"/>
      <c r="E91" s="4"/>
      <c r="F91" s="41"/>
      <c r="G91" s="42"/>
      <c r="H91" s="6"/>
      <c r="I91" s="6"/>
      <c r="J91" s="6"/>
      <c r="K91" s="6"/>
      <c r="L91" s="6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3"/>
      <c r="AI91" s="3"/>
      <c r="AJ91" s="3"/>
      <c r="AK91" s="3"/>
      <c r="AL91" s="3"/>
      <c r="AM91" s="3"/>
      <c r="AN91" s="3"/>
      <c r="AO91" s="3"/>
    </row>
    <row r="92" spans="1:41" ht="12.75">
      <c r="A92" s="4"/>
      <c r="B92" s="4"/>
      <c r="C92" s="4"/>
      <c r="D92" s="4"/>
      <c r="E92" s="4"/>
      <c r="F92" s="41"/>
      <c r="G92" s="44"/>
      <c r="H92" s="45"/>
      <c r="I92" s="45"/>
      <c r="J92" s="45"/>
      <c r="K92" s="45"/>
      <c r="L92" s="45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3"/>
      <c r="AI92" s="3"/>
      <c r="AJ92" s="3"/>
      <c r="AK92" s="3"/>
      <c r="AL92" s="3"/>
      <c r="AM92" s="3"/>
      <c r="AN92" s="3"/>
      <c r="AO92" s="3"/>
    </row>
    <row r="93" spans="1:41" ht="12.75">
      <c r="A93" s="4"/>
      <c r="B93" s="4"/>
      <c r="C93" s="4"/>
      <c r="D93" s="4"/>
      <c r="E93" s="4"/>
      <c r="F93" s="41"/>
      <c r="G93" s="46"/>
      <c r="H93" s="45"/>
      <c r="I93" s="45"/>
      <c r="J93" s="45"/>
      <c r="K93" s="45"/>
      <c r="L93" s="45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3"/>
      <c r="AI93" s="3"/>
      <c r="AJ93" s="3"/>
      <c r="AK93" s="3"/>
      <c r="AL93" s="3"/>
      <c r="AM93" s="3"/>
      <c r="AN93" s="3"/>
      <c r="AO93" s="3"/>
    </row>
    <row r="94" spans="1:41" ht="12.75">
      <c r="A94" s="4"/>
      <c r="B94" s="4"/>
      <c r="C94" s="4"/>
      <c r="D94" s="4"/>
      <c r="E94" s="4"/>
      <c r="F94" s="41"/>
      <c r="G94" s="47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3"/>
      <c r="AI94" s="3"/>
      <c r="AJ94" s="3"/>
      <c r="AK94" s="3"/>
      <c r="AL94" s="3"/>
      <c r="AM94" s="3"/>
      <c r="AN94" s="3"/>
      <c r="AO94" s="3"/>
    </row>
    <row r="95" spans="1:41" ht="12.75">
      <c r="A95" s="4"/>
      <c r="B95" s="4"/>
      <c r="C95" s="4"/>
      <c r="D95" s="4"/>
      <c r="E95" s="4"/>
      <c r="F95" s="41"/>
      <c r="G95" s="6"/>
      <c r="H95" s="41"/>
      <c r="I95" s="41"/>
      <c r="J95" s="41"/>
      <c r="K95" s="6"/>
      <c r="L95" s="6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3"/>
      <c r="AI95" s="3"/>
      <c r="AJ95" s="3"/>
      <c r="AK95" s="3"/>
      <c r="AL95" s="3"/>
      <c r="AM95" s="3"/>
      <c r="AN95" s="3"/>
      <c r="AO95" s="3"/>
    </row>
    <row r="96" spans="1:41" ht="12.75">
      <c r="A96" s="4"/>
      <c r="B96" s="4"/>
      <c r="C96" s="4"/>
      <c r="D96" s="4"/>
      <c r="E96" s="4"/>
      <c r="F96" s="41"/>
      <c r="G96" s="6"/>
      <c r="H96" s="41"/>
      <c r="I96" s="41"/>
      <c r="J96" s="41"/>
      <c r="K96" s="6"/>
      <c r="L96" s="6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3"/>
      <c r="AI96" s="3"/>
      <c r="AJ96" s="3"/>
      <c r="AK96" s="3"/>
      <c r="AL96" s="3"/>
      <c r="AM96" s="3"/>
      <c r="AN96" s="3"/>
      <c r="AO96" s="3"/>
    </row>
    <row r="97" spans="1:41" ht="12.75">
      <c r="A97" s="4"/>
      <c r="B97" s="4"/>
      <c r="C97" s="4"/>
      <c r="D97" s="4"/>
      <c r="E97" s="4"/>
      <c r="F97" s="41"/>
      <c r="G97" s="48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3"/>
      <c r="AI97" s="3"/>
      <c r="AJ97" s="3"/>
      <c r="AK97" s="3"/>
      <c r="AL97" s="3"/>
      <c r="AM97" s="3"/>
      <c r="AN97" s="3"/>
      <c r="AO97" s="3"/>
    </row>
    <row r="98" spans="1:41" ht="12.75">
      <c r="A98" s="4"/>
      <c r="B98" s="4"/>
      <c r="C98" s="4"/>
      <c r="D98" s="4"/>
      <c r="E98" s="4"/>
      <c r="F98" s="4"/>
      <c r="G98" s="48"/>
      <c r="H98" s="41"/>
      <c r="I98" s="41"/>
      <c r="J98" s="41"/>
      <c r="K98" s="41"/>
      <c r="L98" s="41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3"/>
      <c r="AI98" s="3"/>
      <c r="AJ98" s="3"/>
      <c r="AK98" s="3"/>
      <c r="AL98" s="3"/>
      <c r="AM98" s="3"/>
      <c r="AN98" s="3"/>
      <c r="AO98" s="3"/>
    </row>
    <row r="99" spans="1:41" ht="12.75">
      <c r="A99" s="4"/>
      <c r="B99" s="4"/>
      <c r="C99" s="4"/>
      <c r="D99" s="4"/>
      <c r="E99" s="4"/>
      <c r="F99" s="4"/>
      <c r="G99" s="48"/>
      <c r="H99" s="41"/>
      <c r="I99" s="41"/>
      <c r="J99" s="41"/>
      <c r="K99" s="41"/>
      <c r="L99" s="41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3"/>
      <c r="AI99" s="3"/>
      <c r="AJ99" s="3"/>
      <c r="AK99" s="3"/>
      <c r="AL99" s="3"/>
      <c r="AM99" s="3"/>
      <c r="AN99" s="3"/>
      <c r="AO99" s="3"/>
    </row>
    <row r="100" spans="1:41" ht="12.75">
      <c r="A100" s="4"/>
      <c r="B100" s="4"/>
      <c r="C100" s="4"/>
      <c r="D100" s="4"/>
      <c r="E100" s="4"/>
      <c r="F100" s="4"/>
      <c r="G100" s="48"/>
      <c r="H100" s="41"/>
      <c r="I100" s="41"/>
      <c r="J100" s="41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3"/>
      <c r="AI100" s="3"/>
      <c r="AJ100" s="3"/>
      <c r="AK100" s="3"/>
      <c r="AL100" s="3"/>
      <c r="AM100" s="3"/>
      <c r="AN100" s="3"/>
      <c r="AO100" s="3"/>
    </row>
    <row r="101" spans="1:41" ht="12.75">
      <c r="A101" s="4"/>
      <c r="B101" s="4"/>
      <c r="C101" s="4"/>
      <c r="D101" s="4"/>
      <c r="E101" s="4"/>
      <c r="F101" s="4"/>
      <c r="G101" s="48"/>
      <c r="H101" s="41"/>
      <c r="I101" s="41"/>
      <c r="J101" s="41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3"/>
      <c r="AI101" s="3"/>
      <c r="AJ101" s="3"/>
      <c r="AK101" s="3"/>
      <c r="AL101" s="3"/>
      <c r="AM101" s="3"/>
      <c r="AN101" s="3"/>
      <c r="AO101" s="3"/>
    </row>
    <row r="102" spans="1:41" ht="12.75">
      <c r="A102" s="4"/>
      <c r="B102" s="4"/>
      <c r="C102" s="4"/>
      <c r="D102" s="4"/>
      <c r="E102" s="4"/>
      <c r="F102" s="4"/>
      <c r="G102" s="48"/>
      <c r="H102" s="41"/>
      <c r="I102" s="41"/>
      <c r="J102" s="41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3"/>
      <c r="AI102" s="3"/>
      <c r="AJ102" s="3"/>
      <c r="AK102" s="3"/>
      <c r="AL102" s="3"/>
      <c r="AM102" s="3"/>
      <c r="AN102" s="3"/>
      <c r="AO102" s="3"/>
    </row>
    <row r="103" spans="1:41" ht="12.75">
      <c r="A103" s="4"/>
      <c r="B103" s="4"/>
      <c r="C103" s="4"/>
      <c r="D103" s="4"/>
      <c r="E103" s="4"/>
      <c r="F103" s="4"/>
      <c r="G103" s="48"/>
      <c r="H103" s="41"/>
      <c r="I103" s="41"/>
      <c r="J103" s="41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3"/>
      <c r="AI103" s="3"/>
      <c r="AJ103" s="3"/>
      <c r="AK103" s="3"/>
      <c r="AL103" s="3"/>
      <c r="AM103" s="3"/>
      <c r="AN103" s="3"/>
      <c r="AO103" s="3"/>
    </row>
    <row r="104" spans="1:41" ht="12.75">
      <c r="A104" s="4"/>
      <c r="B104" s="4"/>
      <c r="C104" s="4"/>
      <c r="D104" s="4"/>
      <c r="E104" s="4"/>
      <c r="F104" s="4"/>
      <c r="G104" s="48"/>
      <c r="H104" s="41"/>
      <c r="I104" s="41"/>
      <c r="J104" s="41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3"/>
      <c r="AI104" s="3"/>
      <c r="AJ104" s="3"/>
      <c r="AK104" s="3"/>
      <c r="AL104" s="3"/>
      <c r="AM104" s="3"/>
      <c r="AN104" s="3"/>
      <c r="AO104" s="3"/>
    </row>
    <row r="105" spans="1:41" ht="12.75">
      <c r="A105" s="4"/>
      <c r="B105" s="4"/>
      <c r="C105" s="4"/>
      <c r="D105" s="4"/>
      <c r="E105" s="4"/>
      <c r="F105" s="4"/>
      <c r="G105" s="48"/>
      <c r="H105" s="41"/>
      <c r="I105" s="41"/>
      <c r="J105" s="41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3"/>
      <c r="AI105" s="3"/>
      <c r="AJ105" s="3"/>
      <c r="AK105" s="3"/>
      <c r="AL105" s="3"/>
      <c r="AM105" s="3"/>
      <c r="AN105" s="3"/>
      <c r="AO105" s="3"/>
    </row>
    <row r="106" spans="1:41" ht="12.75">
      <c r="A106" s="4"/>
      <c r="B106" s="4"/>
      <c r="C106" s="4"/>
      <c r="D106" s="4"/>
      <c r="E106" s="4"/>
      <c r="F106" s="4"/>
      <c r="G106" s="48"/>
      <c r="H106" s="41"/>
      <c r="I106" s="41"/>
      <c r="J106" s="41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3"/>
      <c r="AI106" s="3"/>
      <c r="AJ106" s="3"/>
      <c r="AK106" s="3"/>
      <c r="AL106" s="3"/>
      <c r="AM106" s="3"/>
      <c r="AN106" s="3"/>
      <c r="AO106" s="3"/>
    </row>
    <row r="107" spans="1:41" ht="12.75">
      <c r="A107" s="4"/>
      <c r="B107" s="4"/>
      <c r="C107" s="4"/>
      <c r="D107" s="4"/>
      <c r="E107" s="4"/>
      <c r="F107" s="4"/>
      <c r="G107" s="48"/>
      <c r="H107" s="41"/>
      <c r="I107" s="41"/>
      <c r="J107" s="41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3"/>
      <c r="AI107" s="3"/>
      <c r="AJ107" s="3"/>
      <c r="AK107" s="3"/>
      <c r="AL107" s="3"/>
      <c r="AM107" s="3"/>
      <c r="AN107" s="3"/>
      <c r="AO107" s="3"/>
    </row>
    <row r="108" spans="1:4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3"/>
      <c r="AI108" s="3"/>
      <c r="AJ108" s="3"/>
      <c r="AK108" s="3"/>
      <c r="AL108" s="3"/>
      <c r="AM108" s="3"/>
      <c r="AN108" s="3"/>
      <c r="AO108" s="3"/>
    </row>
    <row r="109" spans="1:4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3"/>
      <c r="AI109" s="3"/>
      <c r="AJ109" s="3"/>
      <c r="AK109" s="3"/>
      <c r="AL109" s="3"/>
      <c r="AM109" s="3"/>
      <c r="AN109" s="3"/>
      <c r="AO109" s="3"/>
    </row>
    <row r="110" spans="1:4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3"/>
      <c r="AI110" s="3"/>
      <c r="AJ110" s="3"/>
      <c r="AK110" s="3"/>
      <c r="AL110" s="3"/>
      <c r="AM110" s="3"/>
      <c r="AN110" s="3"/>
      <c r="AO110" s="3"/>
    </row>
    <row r="111" spans="1:4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3"/>
      <c r="AI111" s="3"/>
      <c r="AJ111" s="3"/>
      <c r="AK111" s="3"/>
      <c r="AL111" s="3"/>
      <c r="AM111" s="3"/>
      <c r="AN111" s="3"/>
      <c r="AO111" s="3"/>
    </row>
    <row r="112" spans="1:4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3"/>
      <c r="AI112" s="3"/>
      <c r="AJ112" s="3"/>
      <c r="AK112" s="3"/>
      <c r="AL112" s="3"/>
      <c r="AM112" s="3"/>
      <c r="AN112" s="3"/>
      <c r="AO112" s="3"/>
    </row>
    <row r="113" spans="1:4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3"/>
      <c r="AI113" s="3"/>
      <c r="AJ113" s="3"/>
      <c r="AK113" s="3"/>
      <c r="AL113" s="3"/>
      <c r="AM113" s="3"/>
      <c r="AN113" s="3"/>
      <c r="AO113" s="3"/>
    </row>
    <row r="114" spans="1:4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3"/>
      <c r="AI114" s="3"/>
      <c r="AJ114" s="3"/>
      <c r="AK114" s="3"/>
      <c r="AL114" s="3"/>
      <c r="AM114" s="3"/>
      <c r="AN114" s="3"/>
      <c r="AO114" s="3"/>
    </row>
    <row r="115" spans="1:4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3"/>
      <c r="AI115" s="3"/>
      <c r="AJ115" s="3"/>
      <c r="AK115" s="3"/>
      <c r="AL115" s="3"/>
      <c r="AM115" s="3"/>
      <c r="AN115" s="3"/>
      <c r="AO115" s="3"/>
    </row>
    <row r="116" spans="1:4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3"/>
      <c r="AI116" s="3"/>
      <c r="AJ116" s="3"/>
      <c r="AK116" s="3"/>
      <c r="AL116" s="3"/>
      <c r="AM116" s="3"/>
      <c r="AN116" s="3"/>
      <c r="AO116" s="3"/>
    </row>
    <row r="117" spans="1:4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3"/>
      <c r="AI117" s="3"/>
      <c r="AJ117" s="3"/>
      <c r="AK117" s="3"/>
      <c r="AL117" s="3"/>
      <c r="AM117" s="3"/>
      <c r="AN117" s="3"/>
      <c r="AO117" s="3"/>
    </row>
    <row r="118" spans="1:4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3"/>
      <c r="AI118" s="3"/>
      <c r="AJ118" s="3"/>
      <c r="AK118" s="3"/>
      <c r="AL118" s="3"/>
      <c r="AM118" s="3"/>
      <c r="AN118" s="3"/>
      <c r="AO118" s="3"/>
    </row>
    <row r="119" spans="1:4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3"/>
      <c r="AI119" s="3"/>
      <c r="AJ119" s="3"/>
      <c r="AK119" s="3"/>
      <c r="AL119" s="3"/>
      <c r="AM119" s="3"/>
      <c r="AN119" s="3"/>
      <c r="AO119" s="3"/>
    </row>
    <row r="120" spans="1:4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3"/>
      <c r="AI120" s="3"/>
      <c r="AJ120" s="3"/>
      <c r="AK120" s="3"/>
      <c r="AL120" s="3"/>
      <c r="AM120" s="3"/>
      <c r="AN120" s="3"/>
      <c r="AO120" s="3"/>
    </row>
    <row r="121" spans="1:4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3"/>
      <c r="AI121" s="3"/>
      <c r="AJ121" s="3"/>
      <c r="AK121" s="3"/>
      <c r="AL121" s="3"/>
      <c r="AM121" s="3"/>
      <c r="AN121" s="3"/>
      <c r="AO121" s="3"/>
    </row>
    <row r="122" spans="1:4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3"/>
      <c r="AI122" s="3"/>
      <c r="AJ122" s="3"/>
      <c r="AK122" s="3"/>
      <c r="AL122" s="3"/>
      <c r="AM122" s="3"/>
      <c r="AN122" s="3"/>
      <c r="AO122" s="3"/>
    </row>
    <row r="123" spans="1:4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3"/>
      <c r="AI123" s="3"/>
      <c r="AJ123" s="3"/>
      <c r="AK123" s="3"/>
      <c r="AL123" s="3"/>
      <c r="AM123" s="3"/>
      <c r="AN123" s="3"/>
      <c r="AO123" s="3"/>
    </row>
    <row r="124" spans="1:4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3"/>
      <c r="AI124" s="3"/>
      <c r="AJ124" s="3"/>
      <c r="AK124" s="3"/>
      <c r="AL124" s="3"/>
      <c r="AM124" s="3"/>
      <c r="AN124" s="3"/>
      <c r="AO124" s="3"/>
    </row>
    <row r="125" spans="1:4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3"/>
      <c r="AI125" s="3"/>
      <c r="AJ125" s="3"/>
      <c r="AK125" s="3"/>
      <c r="AL125" s="3"/>
      <c r="AM125" s="3"/>
      <c r="AN125" s="3"/>
      <c r="AO125" s="3"/>
    </row>
    <row r="126" spans="1:4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3"/>
      <c r="AI126" s="3"/>
      <c r="AJ126" s="3"/>
      <c r="AK126" s="3"/>
      <c r="AL126" s="3"/>
      <c r="AM126" s="3"/>
      <c r="AN126" s="3"/>
      <c r="AO126" s="3"/>
    </row>
    <row r="127" spans="1:4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3"/>
      <c r="AI127" s="3"/>
      <c r="AJ127" s="3"/>
      <c r="AK127" s="3"/>
      <c r="AL127" s="3"/>
      <c r="AM127" s="3"/>
      <c r="AN127" s="3"/>
      <c r="AO127" s="3"/>
    </row>
    <row r="128" spans="1:4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3"/>
      <c r="AI128" s="3"/>
      <c r="AJ128" s="3"/>
      <c r="AK128" s="3"/>
      <c r="AL128" s="3"/>
      <c r="AM128" s="3"/>
      <c r="AN128" s="3"/>
      <c r="AO128" s="3"/>
    </row>
    <row r="129" spans="1:4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3"/>
      <c r="AI129" s="3"/>
      <c r="AJ129" s="3"/>
      <c r="AK129" s="3"/>
      <c r="AL129" s="3"/>
      <c r="AM129" s="3"/>
      <c r="AN129" s="3"/>
      <c r="AO129" s="3"/>
    </row>
    <row r="130" spans="1:4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3"/>
      <c r="AI130" s="3"/>
      <c r="AJ130" s="3"/>
      <c r="AK130" s="3"/>
      <c r="AL130" s="3"/>
      <c r="AM130" s="3"/>
      <c r="AN130" s="3"/>
      <c r="AO130" s="3"/>
    </row>
    <row r="131" spans="1:4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3"/>
      <c r="AI131" s="3"/>
      <c r="AJ131" s="3"/>
      <c r="AK131" s="3"/>
      <c r="AL131" s="3"/>
      <c r="AM131" s="3"/>
      <c r="AN131" s="3"/>
      <c r="AO131" s="3"/>
    </row>
    <row r="132" spans="1:4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3"/>
      <c r="AI132" s="3"/>
      <c r="AJ132" s="3"/>
      <c r="AK132" s="3"/>
      <c r="AL132" s="3"/>
      <c r="AM132" s="3"/>
      <c r="AN132" s="3"/>
      <c r="AO132" s="3"/>
    </row>
    <row r="133" spans="1:4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3"/>
      <c r="AI133" s="3"/>
      <c r="AJ133" s="3"/>
      <c r="AK133" s="3"/>
      <c r="AL133" s="3"/>
      <c r="AM133" s="3"/>
      <c r="AN133" s="3"/>
      <c r="AO133" s="3"/>
    </row>
    <row r="134" spans="1:4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3"/>
      <c r="AI134" s="3"/>
      <c r="AJ134" s="3"/>
      <c r="AK134" s="3"/>
      <c r="AL134" s="3"/>
      <c r="AM134" s="3"/>
      <c r="AN134" s="3"/>
      <c r="AO134" s="3"/>
    </row>
    <row r="135" spans="1:4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3"/>
      <c r="AI135" s="3"/>
      <c r="AJ135" s="3"/>
      <c r="AK135" s="3"/>
      <c r="AL135" s="3"/>
      <c r="AM135" s="3"/>
      <c r="AN135" s="3"/>
      <c r="AO135" s="3"/>
    </row>
    <row r="136" spans="1:4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3"/>
      <c r="AI136" s="3"/>
      <c r="AJ136" s="3"/>
      <c r="AK136" s="3"/>
      <c r="AL136" s="3"/>
      <c r="AM136" s="3"/>
      <c r="AN136" s="3"/>
      <c r="AO136" s="3"/>
    </row>
    <row r="137" spans="1:4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3"/>
      <c r="AI137" s="3"/>
      <c r="AJ137" s="3"/>
      <c r="AK137" s="3"/>
      <c r="AL137" s="3"/>
      <c r="AM137" s="3"/>
      <c r="AN137" s="3"/>
      <c r="AO137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R.I.Z.I.V. - I.N.A.M.I.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Lieselotte Huyghe</dc:creator>
  <cp:keywords/>
  <dc:description/>
  <cp:lastModifiedBy>Lieselotte Huyghe</cp:lastModifiedBy>
  <cp:lastPrinted>2007-08-14T08:54:01Z</cp:lastPrinted>
  <dcterms:created xsi:type="dcterms:W3CDTF">2007-07-24T11:33:36Z</dcterms:created>
  <dcterms:modified xsi:type="dcterms:W3CDTF">2019-10-28T13:03:12Z</dcterms:modified>
  <cp:category/>
  <cp:version/>
  <cp:contentType/>
  <cp:contentStatus/>
</cp:coreProperties>
</file>